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Ledger" sheetId="1" r:id="rId1"/>
    <sheet name="Statement" sheetId="2" r:id="rId2"/>
    <sheet name="YOY Change &amp; Comments" sheetId="3" r:id="rId3"/>
    <sheet name="Clerk's Gratuity" sheetId="4" r:id="rId4"/>
  </sheets>
  <definedNames>
    <definedName name="_xlnm.Print_Area" localSheetId="0">'Ledger'!$A$84:$F$125</definedName>
    <definedName name="_xlnm.Print_Area" localSheetId="1">'Statement'!$A$1:$F$47</definedName>
  </definedNames>
  <calcPr fullCalcOnLoad="1"/>
</workbook>
</file>

<file path=xl/comments1.xml><?xml version="1.0" encoding="utf-8"?>
<comments xmlns="http://schemas.openxmlformats.org/spreadsheetml/2006/main">
  <authors>
    <author>Andrew Morris</author>
    <author>Patrick Charlton</author>
  </authors>
  <commentList>
    <comment ref="B95" authorId="0">
      <text>
        <r>
          <rPr>
            <sz val="10"/>
            <rFont val="Arial"/>
            <family val="2"/>
          </rPr>
          <t>ª#_x000B_£+_x0001__x000B_k{«s£_x0001_3{k_x0001_c_x000B_£+£</t>
        </r>
        <r>
          <rPr>
            <sz val="10"/>
            <rFont val="Arial"/>
            <family val="2"/>
          </rPr>
          <t>_x0001_£_x000B_£+k+s£P</t>
        </r>
      </text>
    </comment>
    <comment ref="B96" authorId="0">
      <text>
        <r>
          <rPr>
            <sz val="10"/>
            <rFont val="Arial"/>
            <family val="2"/>
          </rPr>
          <t>ª#_x000B_£+_x0001__x000B_k{«s£_x0001_3{k_x0001_c_x000B_£+£</t>
        </r>
        <r>
          <rPr>
            <sz val="10"/>
            <rFont val="Arial"/>
            <family val="2"/>
          </rPr>
          <t>_x0001_£_x000B_£+k+s£P</t>
        </r>
      </text>
    </comment>
    <comment ref="F95" authorId="1">
      <text>
        <r>
          <rPr>
            <sz val="10"/>
            <rFont val="Arial"/>
            <family val="2"/>
          </rPr>
          <t>_x000B_£K_x001B_[_x0001__x001A_C_x000B_c£{sÑP_x001A_«+s£_x0001_
_x001B__x001B_{«s£_x0001_Pb+_x0001__x001A_«+s£_x0001_
_x001B__x001B_{«s£_x0001_Pb+_x0001_{«££_x000B_s#Ks;_x0001__x001B_C+«+P
##_x0001_Js£+£_x0001_+_x001B_+K³+#P</t>
        </r>
      </text>
    </comment>
  </commentList>
</comments>
</file>

<file path=xl/comments3.xml><?xml version="1.0" encoding="utf-8"?>
<comments xmlns="http://schemas.openxmlformats.org/spreadsheetml/2006/main">
  <authors>
    <author>Andrew Morris</author>
  </authors>
  <commentList>
    <comment ref="C24" authorId="0">
      <text>
        <r>
          <rPr>
            <sz val="10"/>
            <rFont val="Arial"/>
            <family val="2"/>
          </rPr>
          <t>+_x000B_cc{_x001B__x000B_£+_x0001__x000B_k{«s£_x0001_3{_x0001_+_x000B_K_x0001__x000B_s#_x0001_k_x000B_Ks£+s_x000B_s_x001B_+_x0001_£{_x0001_£C_x000B_£_x0001__x001B_+cc_x0001__x000B_s#_x0001_#+#«_x001B_£_x0001_3{k_x0001_£CK_x0001_{s+qP</t>
        </r>
      </text>
    </comment>
  </commentList>
</comments>
</file>

<file path=xl/sharedStrings.xml><?xml version="1.0" encoding="utf-8"?>
<sst xmlns="http://schemas.openxmlformats.org/spreadsheetml/2006/main" count="296" uniqueCount="235">
  <si>
    <t>Receipts</t>
  </si>
  <si>
    <t>Payments</t>
  </si>
  <si>
    <t>VAT Transactions</t>
  </si>
  <si>
    <t>Date</t>
  </si>
  <si>
    <t>Details</t>
  </si>
  <si>
    <t>Receipt</t>
  </si>
  <si>
    <t>Payment</t>
  </si>
  <si>
    <t>Staff costs</t>
  </si>
  <si>
    <t>Admin.</t>
  </si>
  <si>
    <t>S137</t>
  </si>
  <si>
    <t>Balance brought forward</t>
  </si>
  <si>
    <t>SUB TOTAL</t>
  </si>
  <si>
    <t>Less Payments</t>
  </si>
  <si>
    <t>Precept</t>
  </si>
  <si>
    <t>Staff Costs</t>
  </si>
  <si>
    <t>NET REVENUE for year</t>
  </si>
  <si>
    <t>Total Receipts</t>
  </si>
  <si>
    <t>Total Payments</t>
  </si>
  <si>
    <t>Clerk:</t>
  </si>
  <si>
    <t>Chairman:</t>
  </si>
  <si>
    <t>BALANCES IN BANK</t>
  </si>
  <si>
    <t>Grants/ Donations etc</t>
  </si>
  <si>
    <t>Interest</t>
  </si>
  <si>
    <t>Savings Account</t>
  </si>
  <si>
    <t>Current Account</t>
  </si>
  <si>
    <t>Allotments</t>
  </si>
  <si>
    <t>Misc</t>
  </si>
  <si>
    <t>Village Mag</t>
  </si>
  <si>
    <t>Admin</t>
  </si>
  <si>
    <t>Cheque / receipt No.</t>
  </si>
  <si>
    <t>Grants / donations</t>
  </si>
  <si>
    <t>VAT reclaim</t>
  </si>
  <si>
    <t>Village Magazine</t>
  </si>
  <si>
    <t>Grass cut &amp; maint</t>
  </si>
  <si>
    <t>VAT paid</t>
  </si>
  <si>
    <t>Cleared A/C?</t>
  </si>
  <si>
    <t>Statement No</t>
  </si>
  <si>
    <t>Misc &amp; Capital</t>
  </si>
  <si>
    <t>WEST WICKHAM PARISH COUNCIL</t>
  </si>
  <si>
    <t>RECEIPTS</t>
  </si>
  <si>
    <t>Wayleave</t>
  </si>
  <si>
    <t>VAT</t>
  </si>
  <si>
    <t>PAYMENTS</t>
  </si>
  <si>
    <t>Clerks Salary</t>
  </si>
  <si>
    <t>General Administration</t>
  </si>
  <si>
    <t>Insurance</t>
  </si>
  <si>
    <t>Audit</t>
  </si>
  <si>
    <t>S.137 Payments</t>
  </si>
  <si>
    <t>Repairs &amp; Maintenance</t>
  </si>
  <si>
    <t>Grass Cutting</t>
  </si>
  <si>
    <t>Excess (Deficiency) of Receipts over Payments</t>
  </si>
  <si>
    <t>Closing carried forward</t>
  </si>
  <si>
    <t>Represented by:</t>
  </si>
  <si>
    <t>Lloyds Bank A/C</t>
  </si>
  <si>
    <t>Scottish Widows A/C</t>
  </si>
  <si>
    <t>Cash in Hand</t>
  </si>
  <si>
    <t>Chairman ………………………………………………….</t>
  </si>
  <si>
    <t>Date ……………………….</t>
  </si>
  <si>
    <t>Budget Forecast</t>
  </si>
  <si>
    <t>Grants &amp; Donations</t>
  </si>
  <si>
    <t>Parish Clerks gratuity</t>
  </si>
  <si>
    <t>Grass cutting/maintenance</t>
  </si>
  <si>
    <t>Neighbourhood Plan</t>
  </si>
  <si>
    <t>VAT reclaimed</t>
  </si>
  <si>
    <t>Miscellaneous (includes S.106 funds)</t>
  </si>
  <si>
    <t>Reserved Funds:</t>
  </si>
  <si>
    <t>Wildlife area grant</t>
  </si>
  <si>
    <t>Unreserved Funds:</t>
  </si>
  <si>
    <t>Audit Fees</t>
  </si>
  <si>
    <t>Check</t>
  </si>
  <si>
    <t>Change</t>
  </si>
  <si>
    <t>Comment</t>
  </si>
  <si>
    <t>Funds @ 31/3/2016</t>
  </si>
  <si>
    <t>Playground Fund Note.   (Plus £500 in 2016-17)</t>
  </si>
  <si>
    <t>Financial balance</t>
  </si>
  <si>
    <t xml:space="preserve">TOTAL RECEIPTS </t>
  </si>
  <si>
    <t>Summary of Receipts &amp; Payments for the year ending 31 March 2017</t>
  </si>
  <si>
    <t>2016/17</t>
  </si>
  <si>
    <t xml:space="preserve"> </t>
  </si>
  <si>
    <r>
      <rPr>
        <sz val="10"/>
        <rFont val="Arial"/>
        <family val="2"/>
      </rPr>
      <t>WEST  WICKHAM  PARISH  COUNCIL  2016/17 ACCOUNTS</t>
    </r>
    <r>
      <rPr>
        <b/>
        <sz val="10"/>
        <rFont val="Arial"/>
        <family val="2"/>
      </rPr>
      <t xml:space="preserve">        </t>
    </r>
  </si>
  <si>
    <t>Reairs &amp; Mainteneance</t>
  </si>
  <si>
    <t>Neighbourhood plan</t>
  </si>
  <si>
    <t xml:space="preserve">Misc &amp; Capital </t>
  </si>
  <si>
    <t>TOTAL FUNDS (ACCOUNTS)</t>
  </si>
  <si>
    <t>CHECK</t>
  </si>
  <si>
    <t>EXPECTED FUNDS (OPENING BALANCES + INCOME - EXPENDITURE)</t>
  </si>
  <si>
    <t>Cheques not cashed, as per bank rec</t>
  </si>
  <si>
    <t>Commentary</t>
  </si>
  <si>
    <t>Actuals</t>
  </si>
  <si>
    <t>Budget Variance</t>
  </si>
  <si>
    <t>Miscellaneous/contingencies/Allocations</t>
  </si>
  <si>
    <t>Not banked 15/16 Expenses</t>
  </si>
  <si>
    <t>CLERKS GRATUITY</t>
  </si>
  <si>
    <t>The maximum allowable is 3.75% of the aggregate of the annual rate of remuneration for the period equal to the length of service in years &amp; days.  The annual rate of remuneration is the highest rate of pay on the date of ceasing to be employed, or 12 months before that date, or 24 months before that date.</t>
  </si>
  <si>
    <t>Jenny Richards: Employment start date as Clerk to West Wickham Parish Council: 1st February 1999 (years + .16)</t>
  </si>
  <si>
    <t>Financial Year</t>
  </si>
  <si>
    <t>Salary</t>
  </si>
  <si>
    <t>Gratuity: salary x years + .16 x 3.75%</t>
  </si>
  <si>
    <t>1998/1999</t>
  </si>
  <si>
    <t>1999/2000</t>
  </si>
  <si>
    <t>2000/2001</t>
  </si>
  <si>
    <t>2001/2002</t>
  </si>
  <si>
    <t>2002/2003</t>
  </si>
  <si>
    <t>2003/2004</t>
  </si>
  <si>
    <t>2004/2005</t>
  </si>
  <si>
    <t>2005/2006</t>
  </si>
  <si>
    <t>2006/2007</t>
  </si>
  <si>
    <t>2007/2008</t>
  </si>
  <si>
    <t>x 9.16 x 3.75%:</t>
  </si>
  <si>
    <t>2008/2009</t>
  </si>
  <si>
    <t>x10.16 x 3.75%:</t>
  </si>
  <si>
    <t>2009/2010</t>
  </si>
  <si>
    <t>x 11.16 X 3.75%:</t>
  </si>
  <si>
    <t>2010/2011</t>
  </si>
  <si>
    <t>x 12.16 x 3.75%:</t>
  </si>
  <si>
    <t>2011/2012</t>
  </si>
  <si>
    <t>x 13.16 x 3.75%:</t>
  </si>
  <si>
    <t>2012/2013</t>
  </si>
  <si>
    <t>x 14.16 x 3.75%:</t>
  </si>
  <si>
    <t>2013/2014</t>
  </si>
  <si>
    <t>x 15.16 x 3.75%:</t>
  </si>
  <si>
    <t>2014/2015</t>
  </si>
  <si>
    <t>x 16.16 x 3.75%:</t>
  </si>
  <si>
    <t>2015/2016</t>
  </si>
  <si>
    <t>2016/2017</t>
  </si>
  <si>
    <t>2017/2018</t>
  </si>
  <si>
    <t>x 17.16  x3.75%</t>
  </si>
  <si>
    <t>x 18.16 x 3.75</t>
  </si>
  <si>
    <t>Uncleared Cheques</t>
  </si>
  <si>
    <t>£65 Average per household</t>
  </si>
  <si>
    <t>£584.03 VAT relates to prior year</t>
  </si>
  <si>
    <t>At Maximum pay rate for the size of Parish</t>
  </si>
  <si>
    <t>Clock donation in prior year</t>
  </si>
  <si>
    <t>Building a contigency village fund (£6000 allocated)</t>
  </si>
  <si>
    <t>Cheque not cashed</t>
  </si>
  <si>
    <t xml:space="preserve">WEST  WICKHAM  PARISH  COUNCIL  2017/18 ACCOUNTS        </t>
  </si>
  <si>
    <t>2017/18</t>
  </si>
  <si>
    <t>x 19.16  x3.75%</t>
  </si>
  <si>
    <t>UK Power Networks wayleave payment</t>
  </si>
  <si>
    <t>SCDC 1st tranche of Precept</t>
  </si>
  <si>
    <t>Wildlife Trust (direct debit)</t>
  </si>
  <si>
    <t>Mrs J Richards Apr./May salary</t>
  </si>
  <si>
    <t>784</t>
  </si>
  <si>
    <t>CAPALC affiliation fee</t>
  </si>
  <si>
    <t>785</t>
  </si>
  <si>
    <t>Age UK Cambs. &amp; Peterborough (Mobile Warden scheme)</t>
  </si>
  <si>
    <t>786</t>
  </si>
  <si>
    <t>Jackie Dockeril - monitoring PAYE etc.</t>
  </si>
  <si>
    <t>787</t>
  </si>
  <si>
    <t>AON Insurance</t>
  </si>
  <si>
    <t>788</t>
  </si>
  <si>
    <t>CPRE annual subscription</t>
  </si>
  <si>
    <t>789</t>
  </si>
  <si>
    <t>Kerbury Ltd. (STP) stationery, Inv. 386243.</t>
  </si>
  <si>
    <t>790</t>
  </si>
  <si>
    <t>A. Schuilenburg for EVOhosting website annual fee</t>
  </si>
  <si>
    <t>791</t>
  </si>
  <si>
    <t>CGM Inv. 204730</t>
  </si>
  <si>
    <t>792</t>
  </si>
  <si>
    <t>A.Morris for Village Voice production costs.</t>
  </si>
  <si>
    <t>793</t>
  </si>
  <si>
    <t>HMRev.&amp; Customs 1st qrt. PAYE</t>
  </si>
  <si>
    <t>794</t>
  </si>
  <si>
    <t>Mrs J Richards June/July  salary</t>
  </si>
  <si>
    <t>795</t>
  </si>
  <si>
    <t>CGM Grasscutting Inv. 206474</t>
  </si>
  <si>
    <t>796</t>
  </si>
  <si>
    <t>JP Gardening Services Inv. 1706</t>
  </si>
  <si>
    <t>797</t>
  </si>
  <si>
    <t>Jack Dockerill re int.audit fee Inv.1 1138</t>
  </si>
  <si>
    <t>798</t>
  </si>
  <si>
    <t>A.Morris re Village Voice magazine costs Mar/April</t>
  </si>
  <si>
    <t>799</t>
  </si>
  <si>
    <t>HMRev. &amp; Customs 2nd qrt. PAYE</t>
  </si>
  <si>
    <t>800</t>
  </si>
  <si>
    <t>Mrs J Richards Aug/Sept. salary</t>
  </si>
  <si>
    <t>801</t>
  </si>
  <si>
    <t>A.Morris re Village Voice magazine costs May/June/Julyl</t>
  </si>
  <si>
    <t>802</t>
  </si>
  <si>
    <t>CGM Grasscutting Inv. 206475, 207078, 207542</t>
  </si>
  <si>
    <t>803</t>
  </si>
  <si>
    <t>804</t>
  </si>
  <si>
    <t>Wicksteed Leisure |Ltd.</t>
  </si>
  <si>
    <t>PKF Littlejohn plc. Ext.audit fee</t>
  </si>
  <si>
    <t>805</t>
  </si>
  <si>
    <t>806</t>
  </si>
  <si>
    <t>Tom Licence Joinery Ltd. Inv.086</t>
  </si>
  <si>
    <t>SCDC 2nd tranche of Precept</t>
  </si>
  <si>
    <t>Rent for allotments 2017/2018</t>
  </si>
  <si>
    <t>Scottish Widows interest</t>
  </si>
  <si>
    <t>Open Reach Wayleave</t>
  </si>
  <si>
    <t>Carlton Parish Council (Speed indicator contribution)</t>
  </si>
  <si>
    <t>Weston Colville  Parish Coun cil (Speed Indicator contr.)</t>
  </si>
  <si>
    <t>West Wratting P.C. (Speed indicator)</t>
  </si>
  <si>
    <t>Balsham Parish Coun cil (Speed Indicator contr.)</t>
  </si>
  <si>
    <t>Jrichards oct/nov. salary</t>
  </si>
  <si>
    <t>TheRoyal British Legion Poppy Appeal</t>
  </si>
  <si>
    <t>CGM Cambridge Ltd.(Inv.210158,210317,210241)</t>
  </si>
  <si>
    <t xml:space="preserve">JP Gardening Services Inv. 1712 </t>
  </si>
  <si>
    <t>STP Stationery Supplies Ltd. Inv. 017862</t>
  </si>
  <si>
    <t>SWARCO Acc.No.1137 (part payment of Speed Indicator)</t>
  </si>
  <si>
    <t>808</t>
  </si>
  <si>
    <t>809</t>
  </si>
  <si>
    <t>810</t>
  </si>
  <si>
    <t>811</t>
  </si>
  <si>
    <t>812</t>
  </si>
  <si>
    <t>SWARCO Acc.No.1137 (balance of cost of Speed Indicator)</t>
  </si>
  <si>
    <t>813</t>
  </si>
  <si>
    <t>807</t>
  </si>
  <si>
    <t>HMRev &amp;Customs 3rd PAYE payment</t>
  </si>
  <si>
    <t>814</t>
  </si>
  <si>
    <t>Horseheath Parish Council (Speed Indicator contr.)</t>
  </si>
  <si>
    <t>Castle Camps Parish Council (Speed Indicator contr.)</t>
  </si>
  <si>
    <t>Shudy Camps Parish Council (Speed Indicator contr.)</t>
  </si>
  <si>
    <t>815</t>
  </si>
  <si>
    <t>T.Hall expenses re UK Power Network forum, London</t>
  </si>
  <si>
    <t>816</t>
  </si>
  <si>
    <t>22/1/189</t>
  </si>
  <si>
    <t>A.Morris costs for Village Voice mag. Aug-Jan.</t>
  </si>
  <si>
    <t>817</t>
  </si>
  <si>
    <t>818</t>
  </si>
  <si>
    <t>Jrichards Dec/Jan salary</t>
  </si>
  <si>
    <t>Getmapping plc (Parish Online subs.</t>
  </si>
  <si>
    <t>HM Rev &amp; Customs VAT repayment</t>
  </si>
  <si>
    <t>HMRev &amp; Customs 4th qrt. PAYE</t>
  </si>
  <si>
    <t>819</t>
  </si>
  <si>
    <t>Mrs J Richards Feb/Mar salary</t>
  </si>
  <si>
    <t>820</t>
  </si>
  <si>
    <t>Mrs J Richards Expenses for 2017/18 postage, travel etc.</t>
  </si>
  <si>
    <t>821</t>
  </si>
  <si>
    <t>West Wickham Parichial Church Council - churchyard mntc.</t>
  </si>
  <si>
    <t>822</t>
  </si>
  <si>
    <t>A. Schuilenburg for Google Domain  renewal</t>
  </si>
  <si>
    <t>823</t>
  </si>
  <si>
    <t>Scottish Widows account interest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</si>
</sst>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
    <numFmt numFmtId="177" formatCode="&quot;£&quot;#,##0.00"/>
    <numFmt numFmtId="178" formatCode="[$-809]dd\ mmmm\ yyyy"/>
    <numFmt numFmtId="179" formatCode="&quot;£&quot;#,##0.00;[Red]&quot;£&quot;#,##0.00"/>
    <numFmt numFmtId="180" formatCode="&quot;£&quot;#,##0.000"/>
    <numFmt numFmtId="181" formatCode="&quot;£&quot;#,##0.0000"/>
    <numFmt numFmtId="182" formatCode="&quot;£&quot;#,##0.0"/>
    <numFmt numFmtId="183" formatCode="[$-809]dddd\,\ d\ mmmm\ yyyy"/>
  </numFmts>
  <fonts count="42">
    <font>
      <sz val="10"/>
      <name val="Arial"/>
      <family val="2"/>
    </font>
    <font>
      <b/>
      <sz val="10"/>
      <name val="Arial"/>
      <family val="2"/>
    </font>
    <font>
      <sz val="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b/>
      <sz val="10"/>
      <color rgb="FF00206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thin"/>
      <right style="medium"/>
      <top style="thin"/>
      <bottom style="thin"/>
    </border>
    <border>
      <left>
        <color indexed="63"/>
      </left>
      <right style="thin"/>
      <top>
        <color indexed="63"/>
      </top>
      <bottom style="thin"/>
    </border>
    <border>
      <left>
        <color indexed="63"/>
      </left>
      <right style="medium"/>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double"/>
      <top style="thin"/>
      <bottom style="thin"/>
    </border>
    <border>
      <left style="medium"/>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0" fillId="31" borderId="7" applyNumberFormat="0" applyFont="0" applyAlignment="0" applyProtection="0"/>
    <xf numFmtId="0" fontId="35" fillId="2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5">
    <xf numFmtId="0" fontId="0" fillId="0" borderId="0" xfId="0" applyAlignment="1">
      <alignment/>
    </xf>
    <xf numFmtId="0" fontId="1" fillId="0" borderId="0" xfId="0" applyFont="1" applyAlignment="1">
      <alignment/>
    </xf>
    <xf numFmtId="177" fontId="1" fillId="0" borderId="0" xfId="0" applyNumberFormat="1" applyFont="1" applyAlignment="1">
      <alignment/>
    </xf>
    <xf numFmtId="0" fontId="1" fillId="0" borderId="0" xfId="0" applyFont="1" applyAlignment="1">
      <alignment/>
    </xf>
    <xf numFmtId="177" fontId="1" fillId="0" borderId="0" xfId="0" applyNumberFormat="1" applyFont="1" applyAlignment="1">
      <alignment/>
    </xf>
    <xf numFmtId="49" fontId="1" fillId="0" borderId="0" xfId="0" applyNumberFormat="1" applyFont="1" applyAlignment="1">
      <alignment horizontal="center"/>
    </xf>
    <xf numFmtId="177" fontId="0" fillId="0" borderId="0" xfId="0" applyNumberFormat="1" applyAlignment="1">
      <alignment/>
    </xf>
    <xf numFmtId="177" fontId="0" fillId="0" borderId="10" xfId="0" applyNumberFormat="1" applyBorder="1" applyAlignment="1">
      <alignment/>
    </xf>
    <xf numFmtId="177" fontId="0" fillId="0" borderId="0" xfId="0" applyNumberFormat="1" applyBorder="1" applyAlignment="1">
      <alignment/>
    </xf>
    <xf numFmtId="177" fontId="0" fillId="0" borderId="0" xfId="0" applyNumberFormat="1" applyFill="1" applyAlignment="1">
      <alignment/>
    </xf>
    <xf numFmtId="179" fontId="0" fillId="0" borderId="0" xfId="0" applyNumberFormat="1" applyAlignment="1">
      <alignment/>
    </xf>
    <xf numFmtId="179" fontId="0" fillId="0" borderId="10" xfId="0" applyNumberFormat="1" applyBorder="1" applyAlignment="1">
      <alignment/>
    </xf>
    <xf numFmtId="0" fontId="0" fillId="0" borderId="0" xfId="0" applyBorder="1" applyAlignment="1">
      <alignment/>
    </xf>
    <xf numFmtId="14" fontId="39" fillId="0" borderId="11" xfId="0" applyNumberFormat="1" applyFont="1" applyFill="1" applyBorder="1" applyAlignment="1" applyProtection="1">
      <alignment horizontal="left"/>
      <protection locked="0"/>
    </xf>
    <xf numFmtId="0" fontId="39" fillId="0" borderId="11" xfId="0" applyFont="1" applyFill="1" applyBorder="1" applyAlignment="1" applyProtection="1">
      <alignment/>
      <protection locked="0"/>
    </xf>
    <xf numFmtId="49" fontId="39" fillId="0" borderId="11" xfId="0" applyNumberFormat="1" applyFont="1" applyFill="1" applyBorder="1" applyAlignment="1" applyProtection="1">
      <alignment horizontal="center"/>
      <protection locked="0"/>
    </xf>
    <xf numFmtId="177" fontId="39" fillId="0" borderId="11" xfId="0" applyNumberFormat="1" applyFont="1" applyFill="1" applyBorder="1" applyAlignment="1" applyProtection="1">
      <alignment/>
      <protection locked="0"/>
    </xf>
    <xf numFmtId="177" fontId="39" fillId="0" borderId="12" xfId="0" applyNumberFormat="1" applyFont="1" applyFill="1" applyBorder="1" applyAlignment="1" applyProtection="1">
      <alignment horizontal="center"/>
      <protection locked="0"/>
    </xf>
    <xf numFmtId="177" fontId="39" fillId="0" borderId="12" xfId="0" applyNumberFormat="1" applyFont="1" applyFill="1" applyBorder="1" applyAlignment="1" applyProtection="1">
      <alignment/>
      <protection locked="0"/>
    </xf>
    <xf numFmtId="177" fontId="39" fillId="0" borderId="13" xfId="0" applyNumberFormat="1" applyFont="1" applyFill="1" applyBorder="1" applyAlignment="1" applyProtection="1">
      <alignment/>
      <protection locked="0"/>
    </xf>
    <xf numFmtId="177" fontId="39" fillId="0" borderId="14" xfId="0" applyNumberFormat="1" applyFont="1" applyFill="1" applyBorder="1" applyAlignment="1" applyProtection="1">
      <alignment/>
      <protection locked="0"/>
    </xf>
    <xf numFmtId="177" fontId="0" fillId="0" borderId="11"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7" fontId="39" fillId="0" borderId="11" xfId="0" applyNumberFormat="1" applyFont="1" applyFill="1" applyBorder="1" applyAlignment="1" applyProtection="1">
      <alignment horizontal="center"/>
      <protection locked="0"/>
    </xf>
    <xf numFmtId="177" fontId="39" fillId="0" borderId="15" xfId="0" applyNumberFormat="1" applyFont="1" applyFill="1" applyBorder="1" applyAlignment="1" applyProtection="1">
      <alignment/>
      <protection locked="0"/>
    </xf>
    <xf numFmtId="49" fontId="40" fillId="0" borderId="11" xfId="0" applyNumberFormat="1" applyFont="1" applyFill="1" applyBorder="1" applyAlignment="1" applyProtection="1">
      <alignment horizontal="center"/>
      <protection locked="0"/>
    </xf>
    <xf numFmtId="177" fontId="39" fillId="0" borderId="16" xfId="0" applyNumberFormat="1" applyFont="1" applyFill="1" applyBorder="1" applyAlignment="1" applyProtection="1">
      <alignment/>
      <protection locked="0"/>
    </xf>
    <xf numFmtId="177" fontId="40" fillId="0" borderId="11" xfId="0" applyNumberFormat="1" applyFont="1" applyFill="1" applyBorder="1" applyAlignment="1" applyProtection="1">
      <alignment/>
      <protection locked="0"/>
    </xf>
    <xf numFmtId="177" fontId="40" fillId="0" borderId="12" xfId="0" applyNumberFormat="1" applyFont="1" applyFill="1" applyBorder="1" applyAlignment="1" applyProtection="1">
      <alignment/>
      <protection locked="0"/>
    </xf>
    <xf numFmtId="177" fontId="40" fillId="0" borderId="11" xfId="0" applyNumberFormat="1" applyFont="1" applyFill="1" applyBorder="1" applyAlignment="1" applyProtection="1">
      <alignment horizontal="center"/>
      <protection locked="0"/>
    </xf>
    <xf numFmtId="177" fontId="40" fillId="0" borderId="15" xfId="0" applyNumberFormat="1" applyFont="1" applyFill="1" applyBorder="1" applyAlignment="1" applyProtection="1">
      <alignment/>
      <protection locked="0"/>
    </xf>
    <xf numFmtId="177" fontId="40" fillId="0" borderId="16" xfId="0" applyNumberFormat="1" applyFont="1" applyFill="1" applyBorder="1" applyAlignment="1" applyProtection="1">
      <alignment/>
      <protection locked="0"/>
    </xf>
    <xf numFmtId="177" fontId="40" fillId="0" borderId="14" xfId="0" applyNumberFormat="1" applyFont="1" applyFill="1" applyBorder="1" applyAlignment="1" applyProtection="1">
      <alignment/>
      <protection locked="0"/>
    </xf>
    <xf numFmtId="177" fontId="1"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protection locked="0"/>
    </xf>
    <xf numFmtId="177" fontId="39" fillId="0" borderId="0" xfId="0" applyNumberFormat="1" applyFont="1" applyFill="1" applyBorder="1" applyAlignment="1" applyProtection="1">
      <alignment/>
      <protection locked="0"/>
    </xf>
    <xf numFmtId="0" fontId="39" fillId="0" borderId="17" xfId="0" applyFont="1" applyFill="1" applyBorder="1" applyAlignment="1" applyProtection="1">
      <alignment/>
      <protection locked="0"/>
    </xf>
    <xf numFmtId="0" fontId="39" fillId="0" borderId="15" xfId="0" applyFont="1" applyFill="1" applyBorder="1" applyAlignment="1" applyProtection="1">
      <alignment/>
      <protection locked="0"/>
    </xf>
    <xf numFmtId="0" fontId="39" fillId="0" borderId="12" xfId="0" applyFont="1" applyFill="1" applyBorder="1" applyAlignment="1" applyProtection="1">
      <alignment/>
      <protection locked="0"/>
    </xf>
    <xf numFmtId="177" fontId="0" fillId="0" borderId="14" xfId="0" applyNumberFormat="1" applyFont="1" applyFill="1" applyBorder="1" applyAlignment="1" applyProtection="1">
      <alignment horizontal="center" vertical="center"/>
      <protection locked="0"/>
    </xf>
    <xf numFmtId="14" fontId="39" fillId="0" borderId="17" xfId="0" applyNumberFormat="1" applyFont="1" applyFill="1" applyBorder="1" applyAlignment="1" applyProtection="1">
      <alignment horizontal="left"/>
      <protection locked="0"/>
    </xf>
    <xf numFmtId="49" fontId="39" fillId="0" borderId="17" xfId="0" applyNumberFormat="1" applyFont="1" applyFill="1" applyBorder="1" applyAlignment="1" applyProtection="1">
      <alignment horizontal="center"/>
      <protection locked="0"/>
    </xf>
    <xf numFmtId="177" fontId="39" fillId="0" borderId="18" xfId="0" applyNumberFormat="1" applyFont="1" applyFill="1" applyBorder="1" applyAlignment="1" applyProtection="1">
      <alignment/>
      <protection locked="0"/>
    </xf>
    <xf numFmtId="177" fontId="39" fillId="0" borderId="19" xfId="0" applyNumberFormat="1" applyFont="1" applyFill="1" applyBorder="1" applyAlignment="1" applyProtection="1">
      <alignment/>
      <protection locked="0"/>
    </xf>
    <xf numFmtId="177" fontId="39" fillId="0" borderId="17" xfId="0" applyNumberFormat="1" applyFont="1" applyFill="1" applyBorder="1" applyAlignment="1" applyProtection="1">
      <alignment/>
      <protection locked="0"/>
    </xf>
    <xf numFmtId="177" fontId="39" fillId="0" borderId="20" xfId="0" applyNumberFormat="1" applyFont="1" applyFill="1" applyBorder="1" applyAlignment="1" applyProtection="1">
      <alignment/>
      <protection locked="0"/>
    </xf>
    <xf numFmtId="177" fontId="39" fillId="0" borderId="21" xfId="0" applyNumberFormat="1" applyFont="1" applyFill="1" applyBorder="1" applyAlignment="1" applyProtection="1">
      <alignment/>
      <protection locked="0"/>
    </xf>
    <xf numFmtId="177" fontId="0" fillId="0" borderId="17" xfId="0" applyNumberFormat="1" applyFont="1" applyFill="1" applyBorder="1" applyAlignment="1" applyProtection="1">
      <alignment horizontal="center" vertical="center"/>
      <protection locked="0"/>
    </xf>
    <xf numFmtId="177" fontId="40" fillId="0" borderId="18" xfId="0" applyNumberFormat="1" applyFont="1" applyFill="1" applyBorder="1" applyAlignment="1" applyProtection="1">
      <alignment/>
      <protection locked="0"/>
    </xf>
    <xf numFmtId="177" fontId="39" fillId="0" borderId="11" xfId="0" applyNumberFormat="1" applyFont="1" applyFill="1" applyBorder="1" applyAlignment="1" applyProtection="1">
      <alignment horizontal="center" vertical="center"/>
      <protection locked="0"/>
    </xf>
    <xf numFmtId="177" fontId="39" fillId="0" borderId="18" xfId="0" applyNumberFormat="1" applyFont="1" applyFill="1" applyBorder="1" applyAlignment="1" applyProtection="1">
      <alignment horizontal="center" vertical="center"/>
      <protection locked="0"/>
    </xf>
    <xf numFmtId="177" fontId="39" fillId="0" borderId="19" xfId="0" applyNumberFormat="1" applyFont="1" applyFill="1" applyBorder="1" applyAlignment="1" applyProtection="1">
      <alignment horizontal="center" vertical="center"/>
      <protection locked="0"/>
    </xf>
    <xf numFmtId="177" fontId="39" fillId="0" borderId="17" xfId="0" applyNumberFormat="1" applyFont="1" applyFill="1" applyBorder="1" applyAlignment="1" applyProtection="1">
      <alignment horizontal="center" vertical="center"/>
      <protection locked="0"/>
    </xf>
    <xf numFmtId="177" fontId="39" fillId="0" borderId="20" xfId="0" applyNumberFormat="1" applyFont="1" applyFill="1" applyBorder="1" applyAlignment="1" applyProtection="1">
      <alignment horizontal="center" vertical="center"/>
      <protection locked="0"/>
    </xf>
    <xf numFmtId="177" fontId="39" fillId="0" borderId="21" xfId="0" applyNumberFormat="1" applyFont="1" applyFill="1" applyBorder="1" applyAlignment="1" applyProtection="1">
      <alignment horizontal="center" vertical="center"/>
      <protection locked="0"/>
    </xf>
    <xf numFmtId="177" fontId="39" fillId="0" borderId="22" xfId="0" applyNumberFormat="1" applyFont="1" applyFill="1" applyBorder="1" applyAlignment="1" applyProtection="1">
      <alignment horizontal="center" vertical="center"/>
      <protection locked="0"/>
    </xf>
    <xf numFmtId="0" fontId="39" fillId="0" borderId="0" xfId="0" applyFont="1" applyBorder="1" applyAlignment="1" applyProtection="1">
      <alignment horizontal="left"/>
      <protection locked="0"/>
    </xf>
    <xf numFmtId="0" fontId="39" fillId="0" borderId="0" xfId="0" applyFont="1" applyBorder="1" applyAlignment="1" applyProtection="1">
      <alignment/>
      <protection locked="0"/>
    </xf>
    <xf numFmtId="49" fontId="39" fillId="0" borderId="0" xfId="0" applyNumberFormat="1" applyFont="1" applyBorder="1" applyAlignment="1" applyProtection="1">
      <alignment horizontal="center"/>
      <protection locked="0"/>
    </xf>
    <xf numFmtId="0" fontId="0" fillId="0" borderId="0" xfId="0" applyAlignment="1" applyProtection="1">
      <alignment/>
      <protection locked="0"/>
    </xf>
    <xf numFmtId="0" fontId="40" fillId="0" borderId="0" xfId="0" applyFont="1" applyBorder="1" applyAlignment="1" applyProtection="1">
      <alignment/>
      <protection locked="0"/>
    </xf>
    <xf numFmtId="0" fontId="40" fillId="0" borderId="0" xfId="0" applyFont="1" applyBorder="1" applyAlignment="1" applyProtection="1">
      <alignment horizontal="left"/>
      <protection locked="0"/>
    </xf>
    <xf numFmtId="49" fontId="40" fillId="0" borderId="0" xfId="0" applyNumberFormat="1" applyFont="1" applyBorder="1" applyAlignment="1" applyProtection="1">
      <alignment horizontal="center"/>
      <protection locked="0"/>
    </xf>
    <xf numFmtId="14" fontId="39" fillId="0" borderId="0" xfId="0" applyNumberFormat="1" applyFont="1" applyBorder="1" applyAlignment="1" applyProtection="1">
      <alignment horizontal="left"/>
      <protection locked="0"/>
    </xf>
    <xf numFmtId="177" fontId="39" fillId="0" borderId="23" xfId="0" applyNumberFormat="1" applyFont="1" applyFill="1" applyBorder="1" applyAlignment="1" applyProtection="1">
      <alignment/>
      <protection locked="0"/>
    </xf>
    <xf numFmtId="0" fontId="40" fillId="0" borderId="0" xfId="0" applyFont="1" applyFill="1" applyBorder="1" applyAlignment="1" applyProtection="1">
      <alignment/>
      <protection locked="0"/>
    </xf>
    <xf numFmtId="177" fontId="40" fillId="0" borderId="0" xfId="0" applyNumberFormat="1" applyFont="1" applyBorder="1" applyAlignment="1" applyProtection="1">
      <alignment/>
      <protection locked="0"/>
    </xf>
    <xf numFmtId="0" fontId="39" fillId="0" borderId="0" xfId="0" applyFont="1" applyAlignment="1" applyProtection="1">
      <alignment horizontal="left"/>
      <protection locked="0"/>
    </xf>
    <xf numFmtId="177" fontId="39" fillId="0" borderId="12" xfId="0" applyNumberFormat="1" applyFont="1" applyFill="1" applyBorder="1" applyAlignment="1" applyProtection="1">
      <alignment horizontal="center"/>
      <protection/>
    </xf>
    <xf numFmtId="2" fontId="1" fillId="0" borderId="0" xfId="0" applyNumberFormat="1" applyFont="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49" fontId="0" fillId="0" borderId="0" xfId="0" applyNumberFormat="1" applyFont="1" applyBorder="1" applyAlignment="1" applyProtection="1">
      <alignment horizontal="center"/>
      <protection/>
    </xf>
    <xf numFmtId="2" fontId="0" fillId="0" borderId="0" xfId="0" applyNumberFormat="1" applyFont="1" applyBorder="1" applyAlignment="1" applyProtection="1">
      <alignment/>
      <protection/>
    </xf>
    <xf numFmtId="2" fontId="0" fillId="0" borderId="0" xfId="0" applyNumberFormat="1" applyFont="1" applyBorder="1" applyAlignment="1" applyProtection="1">
      <alignment horizontal="center" vertical="center"/>
      <protection/>
    </xf>
    <xf numFmtId="2" fontId="0" fillId="0" borderId="0" xfId="0" applyNumberFormat="1" applyFont="1" applyBorder="1" applyAlignment="1" applyProtection="1">
      <alignment horizontal="center"/>
      <protection/>
    </xf>
    <xf numFmtId="0" fontId="0" fillId="0" borderId="0" xfId="0" applyFont="1" applyAlignment="1" applyProtection="1">
      <alignment horizontal="center"/>
      <protection/>
    </xf>
    <xf numFmtId="0" fontId="1" fillId="0" borderId="12" xfId="0" applyFont="1" applyBorder="1" applyAlignment="1" applyProtection="1">
      <alignment horizontal="left"/>
      <protection/>
    </xf>
    <xf numFmtId="0" fontId="0" fillId="0" borderId="15" xfId="0" applyFont="1" applyBorder="1" applyAlignment="1" applyProtection="1">
      <alignment/>
      <protection/>
    </xf>
    <xf numFmtId="49" fontId="0" fillId="0" borderId="15" xfId="0" applyNumberFormat="1" applyFont="1" applyBorder="1" applyAlignment="1" applyProtection="1">
      <alignment horizontal="center"/>
      <protection/>
    </xf>
    <xf numFmtId="2" fontId="0" fillId="0" borderId="15" xfId="0" applyNumberFormat="1" applyFont="1" applyBorder="1" applyAlignment="1" applyProtection="1">
      <alignment/>
      <protection/>
    </xf>
    <xf numFmtId="2" fontId="0" fillId="0" borderId="15" xfId="0" applyNumberFormat="1" applyFont="1" applyBorder="1" applyAlignment="1" applyProtection="1">
      <alignment horizontal="center" vertical="center"/>
      <protection/>
    </xf>
    <xf numFmtId="0" fontId="40" fillId="0" borderId="11" xfId="0" applyFont="1" applyBorder="1" applyAlignment="1" applyProtection="1">
      <alignment horizontal="left"/>
      <protection/>
    </xf>
    <xf numFmtId="0" fontId="40" fillId="0" borderId="11" xfId="0" applyFont="1" applyBorder="1" applyAlignment="1" applyProtection="1">
      <alignment horizontal="center"/>
      <protection/>
    </xf>
    <xf numFmtId="49" fontId="40" fillId="0" borderId="11" xfId="0" applyNumberFormat="1" applyFont="1" applyFill="1" applyBorder="1" applyAlignment="1" applyProtection="1">
      <alignment horizontal="center" wrapText="1"/>
      <protection/>
    </xf>
    <xf numFmtId="2" fontId="40" fillId="0" borderId="11" xfId="0" applyNumberFormat="1" applyFont="1" applyFill="1" applyBorder="1" applyAlignment="1" applyProtection="1">
      <alignment horizontal="center"/>
      <protection/>
    </xf>
    <xf numFmtId="2" fontId="40" fillId="0" borderId="12" xfId="0" applyNumberFormat="1" applyFont="1" applyFill="1" applyBorder="1" applyAlignment="1" applyProtection="1">
      <alignment horizontal="center"/>
      <protection/>
    </xf>
    <xf numFmtId="2" fontId="40" fillId="0" borderId="13" xfId="0" applyNumberFormat="1" applyFont="1" applyFill="1" applyBorder="1" applyAlignment="1" applyProtection="1">
      <alignment horizontal="center" wrapText="1"/>
      <protection/>
    </xf>
    <xf numFmtId="2" fontId="40" fillId="0" borderId="12" xfId="0" applyNumberFormat="1" applyFont="1" applyFill="1" applyBorder="1" applyAlignment="1" applyProtection="1">
      <alignment horizontal="center" wrapText="1"/>
      <protection/>
    </xf>
    <xf numFmtId="2" fontId="40" fillId="0" borderId="22" xfId="0" applyNumberFormat="1" applyFont="1" applyFill="1" applyBorder="1" applyAlignment="1" applyProtection="1">
      <alignment horizontal="center" wrapText="1"/>
      <protection/>
    </xf>
    <xf numFmtId="2" fontId="40" fillId="0" borderId="24" xfId="0" applyNumberFormat="1" applyFont="1" applyFill="1" applyBorder="1" applyAlignment="1" applyProtection="1">
      <alignment horizontal="center" wrapText="1"/>
      <protection/>
    </xf>
    <xf numFmtId="2" fontId="40" fillId="0" borderId="23" xfId="0" applyNumberFormat="1" applyFont="1" applyFill="1" applyBorder="1" applyAlignment="1" applyProtection="1">
      <alignment horizontal="center"/>
      <protection/>
    </xf>
    <xf numFmtId="2" fontId="40" fillId="0" borderId="25" xfId="0" applyNumberFormat="1" applyFont="1" applyFill="1" applyBorder="1" applyAlignment="1" applyProtection="1">
      <alignment horizontal="center" wrapText="1"/>
      <protection/>
    </xf>
    <xf numFmtId="2" fontId="40" fillId="0" borderId="17" xfId="0" applyNumberFormat="1" applyFont="1" applyFill="1" applyBorder="1" applyAlignment="1" applyProtection="1">
      <alignment horizontal="center"/>
      <protection/>
    </xf>
    <xf numFmtId="2" fontId="40" fillId="0" borderId="11" xfId="0" applyNumberFormat="1" applyFont="1" applyFill="1" applyBorder="1" applyAlignment="1" applyProtection="1">
      <alignment horizontal="center" wrapText="1"/>
      <protection/>
    </xf>
    <xf numFmtId="2" fontId="40" fillId="0" borderId="17" xfId="0" applyNumberFormat="1" applyFont="1" applyFill="1" applyBorder="1" applyAlignment="1" applyProtection="1">
      <alignment horizontal="center" wrapText="1"/>
      <protection/>
    </xf>
    <xf numFmtId="2" fontId="1" fillId="0" borderId="26" xfId="0" applyNumberFormat="1" applyFont="1" applyFill="1" applyBorder="1" applyAlignment="1" applyProtection="1">
      <alignment horizontal="center" wrapText="1"/>
      <protection/>
    </xf>
    <xf numFmtId="2" fontId="1" fillId="0" borderId="14" xfId="0" applyNumberFormat="1" applyFont="1" applyFill="1" applyBorder="1" applyAlignment="1" applyProtection="1">
      <alignment horizontal="center" wrapText="1"/>
      <protection/>
    </xf>
    <xf numFmtId="2" fontId="1" fillId="0" borderId="11" xfId="0" applyNumberFormat="1" applyFont="1" applyFill="1" applyBorder="1" applyAlignment="1" applyProtection="1">
      <alignment horizontal="center" wrapText="1"/>
      <protection/>
    </xf>
    <xf numFmtId="177" fontId="39" fillId="0" borderId="15" xfId="0" applyNumberFormat="1" applyFont="1" applyFill="1" applyBorder="1" applyAlignment="1" applyProtection="1">
      <alignment/>
      <protection/>
    </xf>
    <xf numFmtId="0" fontId="0" fillId="0" borderId="0" xfId="0" applyFont="1" applyFill="1" applyAlignment="1" applyProtection="1">
      <alignment/>
      <protection/>
    </xf>
    <xf numFmtId="177" fontId="39" fillId="0" borderId="0" xfId="0" applyNumberFormat="1" applyFont="1" applyFill="1" applyBorder="1" applyAlignment="1" applyProtection="1">
      <alignment/>
      <protection/>
    </xf>
    <xf numFmtId="14" fontId="39" fillId="0" borderId="17" xfId="0" applyNumberFormat="1" applyFont="1" applyBorder="1" applyAlignment="1" applyProtection="1">
      <alignment horizontal="left"/>
      <protection/>
    </xf>
    <xf numFmtId="0" fontId="39" fillId="0" borderId="17" xfId="0" applyFont="1" applyBorder="1" applyAlignment="1" applyProtection="1">
      <alignment/>
      <protection/>
    </xf>
    <xf numFmtId="49" fontId="39" fillId="0" borderId="17" xfId="0" applyNumberFormat="1" applyFont="1" applyBorder="1" applyAlignment="1" applyProtection="1">
      <alignment horizontal="center"/>
      <protection/>
    </xf>
    <xf numFmtId="177" fontId="39" fillId="0" borderId="21" xfId="0" applyNumberFormat="1" applyFont="1" applyBorder="1" applyAlignment="1" applyProtection="1">
      <alignment horizontal="center" vertical="center"/>
      <protection/>
    </xf>
    <xf numFmtId="0" fontId="0" fillId="0" borderId="0" xfId="0" applyFont="1" applyAlignment="1" applyProtection="1">
      <alignment horizontal="center" vertical="center"/>
      <protection/>
    </xf>
    <xf numFmtId="0" fontId="39" fillId="0" borderId="0" xfId="0" applyFont="1" applyBorder="1" applyAlignment="1" applyProtection="1">
      <alignment horizontal="left"/>
      <protection/>
    </xf>
    <xf numFmtId="0" fontId="39" fillId="0" borderId="0" xfId="0" applyFont="1" applyBorder="1" applyAlignment="1" applyProtection="1">
      <alignment/>
      <protection/>
    </xf>
    <xf numFmtId="49" fontId="39" fillId="0" borderId="0" xfId="0" applyNumberFormat="1" applyFont="1" applyBorder="1" applyAlignment="1" applyProtection="1">
      <alignment horizontal="center"/>
      <protection/>
    </xf>
    <xf numFmtId="2" fontId="39" fillId="0" borderId="0" xfId="0" applyNumberFormat="1" applyFont="1" applyBorder="1" applyAlignment="1" applyProtection="1" quotePrefix="1">
      <alignment horizontal="right"/>
      <protection/>
    </xf>
    <xf numFmtId="2" fontId="39" fillId="0" borderId="0" xfId="0" applyNumberFormat="1" applyFont="1" applyBorder="1" applyAlignment="1" applyProtection="1" quotePrefix="1">
      <alignment horizontal="center" vertical="center"/>
      <protection/>
    </xf>
    <xf numFmtId="0" fontId="39" fillId="0" borderId="0" xfId="0" applyFont="1" applyBorder="1" applyAlignment="1" applyProtection="1">
      <alignment horizontal="center"/>
      <protection/>
    </xf>
    <xf numFmtId="2" fontId="39" fillId="0" borderId="0" xfId="0" applyNumberFormat="1" applyFont="1" applyBorder="1" applyAlignment="1" applyProtection="1">
      <alignment/>
      <protection/>
    </xf>
    <xf numFmtId="0" fontId="39" fillId="0" borderId="0" xfId="0" applyFont="1" applyFill="1" applyBorder="1" applyAlignment="1" applyProtection="1">
      <alignment/>
      <protection/>
    </xf>
    <xf numFmtId="177" fontId="39" fillId="0" borderId="0" xfId="0" applyNumberFormat="1" applyFont="1" applyBorder="1" applyAlignment="1" applyProtection="1">
      <alignment/>
      <protection/>
    </xf>
    <xf numFmtId="0" fontId="0" fillId="0" borderId="0" xfId="0" applyFont="1" applyBorder="1" applyAlignment="1" applyProtection="1">
      <alignment horizontal="center"/>
      <protection/>
    </xf>
    <xf numFmtId="0" fontId="39" fillId="0" borderId="0" xfId="0" applyFont="1" applyAlignment="1" applyProtection="1">
      <alignment/>
      <protection/>
    </xf>
    <xf numFmtId="49" fontId="39" fillId="0" borderId="0" xfId="0" applyNumberFormat="1" applyFont="1" applyAlignment="1" applyProtection="1">
      <alignment/>
      <protection/>
    </xf>
    <xf numFmtId="0" fontId="39" fillId="0" borderId="0" xfId="0" applyFont="1" applyAlignment="1" applyProtection="1">
      <alignment horizontal="center" vertical="center"/>
      <protection/>
    </xf>
    <xf numFmtId="0" fontId="39" fillId="0" borderId="0" xfId="0" applyFont="1" applyAlignment="1" applyProtection="1">
      <alignment horizontal="center"/>
      <protection/>
    </xf>
    <xf numFmtId="0" fontId="0" fillId="0" borderId="0" xfId="0" applyAlignment="1" applyProtection="1">
      <alignment/>
      <protection/>
    </xf>
    <xf numFmtId="0" fontId="40" fillId="0" borderId="0" xfId="0" applyFont="1" applyBorder="1" applyAlignment="1" applyProtection="1">
      <alignment/>
      <protection/>
    </xf>
    <xf numFmtId="177" fontId="39" fillId="0" borderId="0" xfId="0" applyNumberFormat="1" applyFont="1" applyFill="1" applyBorder="1" applyAlignment="1" applyProtection="1">
      <alignment horizontal="center" vertical="center"/>
      <protection/>
    </xf>
    <xf numFmtId="2" fontId="40" fillId="0" borderId="0" xfId="0" applyNumberFormat="1" applyFont="1" applyBorder="1" applyAlignment="1" applyProtection="1">
      <alignment/>
      <protection/>
    </xf>
    <xf numFmtId="0" fontId="40" fillId="0" borderId="0" xfId="0" applyFont="1" applyBorder="1" applyAlignment="1" applyProtection="1">
      <alignment horizontal="left"/>
      <protection/>
    </xf>
    <xf numFmtId="49" fontId="40" fillId="0" borderId="0" xfId="0" applyNumberFormat="1" applyFont="1" applyBorder="1" applyAlignment="1" applyProtection="1">
      <alignment/>
      <protection/>
    </xf>
    <xf numFmtId="177" fontId="40" fillId="0" borderId="0" xfId="0" applyNumberFormat="1" applyFont="1" applyBorder="1" applyAlignment="1" applyProtection="1">
      <alignment horizontal="right" wrapText="1"/>
      <protection/>
    </xf>
    <xf numFmtId="177" fontId="40" fillId="0" borderId="0" xfId="0" applyNumberFormat="1" applyFont="1" applyBorder="1" applyAlignment="1" applyProtection="1" quotePrefix="1">
      <alignment horizontal="right"/>
      <protection/>
    </xf>
    <xf numFmtId="177" fontId="40" fillId="0" borderId="10" xfId="0" applyNumberFormat="1" applyFont="1" applyFill="1" applyBorder="1" applyAlignment="1" applyProtection="1">
      <alignment/>
      <protection/>
    </xf>
    <xf numFmtId="177" fontId="40" fillId="0" borderId="0" xfId="0" applyNumberFormat="1" applyFont="1" applyFill="1" applyBorder="1" applyAlignment="1" applyProtection="1">
      <alignment horizontal="center" vertical="center"/>
      <protection/>
    </xf>
    <xf numFmtId="177" fontId="40" fillId="0" borderId="0" xfId="0" applyNumberFormat="1" applyFont="1" applyBorder="1" applyAlignment="1" applyProtection="1">
      <alignment horizontal="right"/>
      <protection/>
    </xf>
    <xf numFmtId="14" fontId="40" fillId="0" borderId="0" xfId="0" applyNumberFormat="1" applyFont="1" applyBorder="1" applyAlignment="1" applyProtection="1">
      <alignment horizontal="left"/>
      <protection/>
    </xf>
    <xf numFmtId="49" fontId="40" fillId="0" borderId="0" xfId="0" applyNumberFormat="1" applyFont="1" applyBorder="1" applyAlignment="1" applyProtection="1">
      <alignment horizontal="center"/>
      <protection/>
    </xf>
    <xf numFmtId="177" fontId="40" fillId="0" borderId="0" xfId="0" applyNumberFormat="1" applyFont="1" applyFill="1" applyBorder="1" applyAlignment="1" applyProtection="1">
      <alignment/>
      <protection/>
    </xf>
    <xf numFmtId="14" fontId="39" fillId="0" borderId="0" xfId="0" applyNumberFormat="1" applyFont="1" applyBorder="1" applyAlignment="1" applyProtection="1">
      <alignment horizontal="left"/>
      <protection/>
    </xf>
    <xf numFmtId="177" fontId="0" fillId="0" borderId="0" xfId="0" applyNumberFormat="1" applyFill="1" applyAlignment="1" applyProtection="1">
      <alignment/>
      <protection/>
    </xf>
    <xf numFmtId="177" fontId="0" fillId="0" borderId="0" xfId="0" applyNumberFormat="1" applyFill="1" applyAlignment="1" applyProtection="1">
      <alignment horizontal="center" vertical="center"/>
      <protection/>
    </xf>
    <xf numFmtId="177" fontId="40" fillId="0" borderId="10" xfId="0" applyNumberFormat="1" applyFont="1" applyBorder="1" applyAlignment="1" applyProtection="1">
      <alignment/>
      <protection/>
    </xf>
    <xf numFmtId="177" fontId="40" fillId="0" borderId="10" xfId="0" applyNumberFormat="1" applyFont="1" applyBorder="1" applyAlignment="1" applyProtection="1">
      <alignment horizontal="right"/>
      <protection/>
    </xf>
    <xf numFmtId="177" fontId="40" fillId="0" borderId="10" xfId="0" applyNumberFormat="1" applyFont="1" applyBorder="1" applyAlignment="1" applyProtection="1" quotePrefix="1">
      <alignment horizontal="right"/>
      <protection/>
    </xf>
    <xf numFmtId="177" fontId="39" fillId="32" borderId="0" xfId="0" applyNumberFormat="1" applyFont="1" applyFill="1" applyAlignment="1" applyProtection="1">
      <alignment/>
      <protection/>
    </xf>
    <xf numFmtId="2" fontId="39" fillId="0" borderId="0" xfId="0" applyNumberFormat="1" applyFont="1" applyFill="1" applyBorder="1" applyAlignment="1" applyProtection="1">
      <alignment/>
      <protection/>
    </xf>
    <xf numFmtId="0" fontId="40" fillId="0" borderId="0" xfId="0" applyFont="1" applyFill="1" applyBorder="1" applyAlignment="1" applyProtection="1">
      <alignment/>
      <protection/>
    </xf>
    <xf numFmtId="177" fontId="39" fillId="0" borderId="0" xfId="0" applyNumberFormat="1" applyFont="1" applyAlignment="1" applyProtection="1">
      <alignment/>
      <protection/>
    </xf>
    <xf numFmtId="177" fontId="40" fillId="0" borderId="0" xfId="0" applyNumberFormat="1" applyFont="1" applyBorder="1" applyAlignment="1" applyProtection="1">
      <alignment/>
      <protection/>
    </xf>
    <xf numFmtId="177" fontId="40" fillId="0" borderId="0" xfId="0" applyNumberFormat="1" applyFont="1" applyBorder="1" applyAlignment="1" applyProtection="1">
      <alignment horizontal="center" vertical="center"/>
      <protection/>
    </xf>
    <xf numFmtId="2" fontId="1" fillId="0" borderId="0" xfId="0" applyNumberFormat="1" applyFont="1" applyBorder="1" applyAlignment="1" applyProtection="1">
      <alignment/>
      <protection/>
    </xf>
    <xf numFmtId="177" fontId="39" fillId="0" borderId="0" xfId="0" applyNumberFormat="1" applyFont="1" applyAlignment="1" applyProtection="1">
      <alignment horizontal="center" vertical="center"/>
      <protection/>
    </xf>
    <xf numFmtId="0" fontId="39" fillId="0" borderId="0" xfId="0" applyFont="1" applyAlignment="1" applyProtection="1">
      <alignment horizontal="left"/>
      <protection/>
    </xf>
    <xf numFmtId="177" fontId="40" fillId="0" borderId="0" xfId="0" applyNumberFormat="1" applyFont="1" applyFill="1" applyBorder="1" applyAlignment="1" applyProtection="1">
      <alignment horizontal="right" wrapText="1"/>
      <protection/>
    </xf>
    <xf numFmtId="49" fontId="39" fillId="0" borderId="0" xfId="0" applyNumberFormat="1" applyFont="1" applyAlignment="1" applyProtection="1">
      <alignment horizontal="center"/>
      <protection/>
    </xf>
    <xf numFmtId="14" fontId="40" fillId="0" borderId="27" xfId="0" applyNumberFormat="1" applyFont="1" applyBorder="1" applyAlignment="1" applyProtection="1">
      <alignment horizontal="left"/>
      <protection/>
    </xf>
    <xf numFmtId="0" fontId="40" fillId="0" borderId="28" xfId="0" applyFont="1" applyBorder="1" applyAlignment="1" applyProtection="1">
      <alignment/>
      <protection/>
    </xf>
    <xf numFmtId="49" fontId="39" fillId="0" borderId="28" xfId="0" applyNumberFormat="1" applyFont="1" applyBorder="1" applyAlignment="1" applyProtection="1">
      <alignment horizontal="center"/>
      <protection/>
    </xf>
    <xf numFmtId="0" fontId="39" fillId="0" borderId="29" xfId="0" applyFont="1" applyBorder="1" applyAlignment="1" applyProtection="1">
      <alignment/>
      <protection/>
    </xf>
    <xf numFmtId="0" fontId="39" fillId="0" borderId="0" xfId="0" applyFont="1" applyBorder="1" applyAlignment="1" applyProtection="1">
      <alignment horizontal="center" vertical="center"/>
      <protection/>
    </xf>
    <xf numFmtId="0" fontId="39" fillId="0" borderId="0" xfId="0" applyFont="1" applyFill="1" applyAlignment="1" applyProtection="1">
      <alignment/>
      <protection/>
    </xf>
    <xf numFmtId="0" fontId="39" fillId="0" borderId="30" xfId="0" applyFont="1" applyBorder="1" applyAlignment="1" applyProtection="1">
      <alignment horizontal="left"/>
      <protection/>
    </xf>
    <xf numFmtId="177" fontId="39" fillId="0" borderId="31" xfId="0" applyNumberFormat="1" applyFont="1" applyBorder="1" applyAlignment="1" applyProtection="1">
      <alignment/>
      <protection/>
    </xf>
    <xf numFmtId="177" fontId="39" fillId="0" borderId="0" xfId="0" applyNumberFormat="1" applyFont="1" applyBorder="1" applyAlignment="1" applyProtection="1">
      <alignment horizontal="center" vertical="center"/>
      <protection/>
    </xf>
    <xf numFmtId="0" fontId="40" fillId="0" borderId="0" xfId="0" applyFont="1" applyAlignment="1" applyProtection="1">
      <alignment/>
      <protection/>
    </xf>
    <xf numFmtId="0" fontId="40" fillId="0" borderId="0" xfId="0" applyFont="1" applyAlignment="1" applyProtection="1">
      <alignment horizontal="center"/>
      <protection/>
    </xf>
    <xf numFmtId="177" fontId="40" fillId="0" borderId="0" xfId="0" applyNumberFormat="1" applyFont="1" applyFill="1" applyBorder="1" applyAlignment="1" applyProtection="1">
      <alignment horizontal="right"/>
      <protection/>
    </xf>
    <xf numFmtId="0" fontId="39" fillId="0" borderId="30" xfId="0" applyFont="1" applyBorder="1" applyAlignment="1" applyProtection="1">
      <alignment/>
      <protection/>
    </xf>
    <xf numFmtId="49" fontId="39" fillId="0" borderId="0" xfId="0" applyNumberFormat="1" applyFont="1" applyBorder="1" applyAlignment="1" applyProtection="1">
      <alignment/>
      <protection/>
    </xf>
    <xf numFmtId="2" fontId="40" fillId="0" borderId="0" xfId="0" applyNumberFormat="1" applyFont="1" applyFill="1" applyBorder="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2" fontId="39" fillId="0" borderId="0" xfId="0" applyNumberFormat="1" applyFont="1" applyBorder="1" applyAlignment="1" applyProtection="1">
      <alignment horizontal="center"/>
      <protection/>
    </xf>
    <xf numFmtId="177" fontId="39" fillId="0" borderId="14" xfId="0" applyNumberFormat="1" applyFont="1" applyBorder="1" applyAlignment="1" applyProtection="1">
      <alignment/>
      <protection/>
    </xf>
    <xf numFmtId="177" fontId="39" fillId="0" borderId="31" xfId="0" applyNumberFormat="1" applyFont="1" applyFill="1" applyBorder="1" applyAlignment="1" applyProtection="1">
      <alignment/>
      <protection/>
    </xf>
    <xf numFmtId="14" fontId="39" fillId="0" borderId="0" xfId="0" applyNumberFormat="1" applyFont="1" applyBorder="1" applyAlignment="1" applyProtection="1">
      <alignment/>
      <protection/>
    </xf>
    <xf numFmtId="0" fontId="39" fillId="0" borderId="22" xfId="0" applyFont="1" applyBorder="1" applyAlignment="1" applyProtection="1">
      <alignment horizontal="left"/>
      <protection/>
    </xf>
    <xf numFmtId="0" fontId="39" fillId="0" borderId="23" xfId="0" applyFont="1" applyBorder="1" applyAlignment="1" applyProtection="1">
      <alignment/>
      <protection/>
    </xf>
    <xf numFmtId="49" fontId="39" fillId="0" borderId="23" xfId="0" applyNumberFormat="1" applyFont="1" applyBorder="1" applyAlignment="1" applyProtection="1">
      <alignment horizontal="center"/>
      <protection/>
    </xf>
    <xf numFmtId="177" fontId="40" fillId="0" borderId="14" xfId="0" applyNumberFormat="1" applyFont="1" applyBorder="1" applyAlignment="1" applyProtection="1">
      <alignment/>
      <protection/>
    </xf>
    <xf numFmtId="2" fontId="39" fillId="0" borderId="0" xfId="0" applyNumberFormat="1" applyFont="1" applyBorder="1" applyAlignment="1" applyProtection="1">
      <alignment horizontal="center" vertical="center"/>
      <protection/>
    </xf>
    <xf numFmtId="0" fontId="0" fillId="0" borderId="0" xfId="0" applyFont="1" applyAlignment="1" applyProtection="1">
      <alignment horizontal="left"/>
      <protection/>
    </xf>
    <xf numFmtId="49" fontId="0" fillId="0" borderId="0" xfId="0" applyNumberFormat="1" applyFont="1" applyAlignment="1" applyProtection="1">
      <alignment horizontal="center"/>
      <protection/>
    </xf>
    <xf numFmtId="177" fontId="1" fillId="0" borderId="0" xfId="0" applyNumberFormat="1" applyFont="1" applyAlignment="1" applyProtection="1">
      <alignment/>
      <protection locked="0"/>
    </xf>
    <xf numFmtId="0" fontId="1" fillId="0" borderId="0" xfId="0" applyFont="1" applyAlignment="1" applyProtection="1">
      <alignment/>
      <protection locked="0"/>
    </xf>
    <xf numFmtId="177" fontId="1" fillId="0" borderId="0" xfId="0" applyNumberFormat="1" applyFont="1" applyAlignment="1" applyProtection="1">
      <alignment/>
      <protection locked="0"/>
    </xf>
    <xf numFmtId="49" fontId="1" fillId="0" borderId="0" xfId="0" applyNumberFormat="1" applyFont="1" applyAlignment="1" applyProtection="1">
      <alignment horizontal="center"/>
      <protection locked="0"/>
    </xf>
    <xf numFmtId="177" fontId="0" fillId="0" borderId="0" xfId="0" applyNumberFormat="1" applyAlignment="1" applyProtection="1">
      <alignment/>
      <protection locked="0"/>
    </xf>
    <xf numFmtId="177" fontId="0" fillId="0" borderId="10" xfId="0" applyNumberFormat="1" applyBorder="1" applyAlignment="1" applyProtection="1">
      <alignment/>
      <protection locked="0"/>
    </xf>
    <xf numFmtId="177" fontId="1" fillId="0" borderId="0" xfId="0" applyNumberFormat="1" applyFont="1" applyAlignment="1" applyProtection="1">
      <alignment/>
      <protection/>
    </xf>
    <xf numFmtId="49" fontId="1" fillId="0" borderId="0" xfId="0" applyNumberFormat="1" applyFont="1" applyAlignment="1" applyProtection="1">
      <alignment horizontal="center"/>
      <protection/>
    </xf>
    <xf numFmtId="177" fontId="0" fillId="0" borderId="0" xfId="0" applyNumberFormat="1" applyAlignment="1" applyProtection="1">
      <alignment/>
      <protection/>
    </xf>
    <xf numFmtId="177" fontId="0" fillId="0" borderId="10" xfId="0" applyNumberFormat="1" applyBorder="1" applyAlignment="1" applyProtection="1">
      <alignment/>
      <protection/>
    </xf>
    <xf numFmtId="177" fontId="0" fillId="0" borderId="0" xfId="0" applyNumberFormat="1" applyBorder="1" applyAlignment="1" applyProtection="1">
      <alignment/>
      <protection/>
    </xf>
    <xf numFmtId="177" fontId="0" fillId="0" borderId="32" xfId="0" applyNumberFormat="1" applyBorder="1" applyAlignment="1" applyProtection="1">
      <alignment/>
      <protection/>
    </xf>
    <xf numFmtId="177" fontId="40" fillId="0" borderId="0" xfId="0" applyNumberFormat="1" applyFont="1" applyAlignment="1" applyProtection="1">
      <alignment/>
      <protection/>
    </xf>
    <xf numFmtId="177" fontId="40" fillId="0" borderId="0" xfId="0" applyNumberFormat="1" applyFont="1" applyFill="1" applyAlignment="1" applyProtection="1">
      <alignment/>
      <protection/>
    </xf>
    <xf numFmtId="177" fontId="40" fillId="0" borderId="15" xfId="0" applyNumberFormat="1" applyFont="1" applyFill="1" applyBorder="1" applyAlignment="1" applyProtection="1">
      <alignment/>
      <protection/>
    </xf>
    <xf numFmtId="0" fontId="40" fillId="0" borderId="0" xfId="0" applyFont="1" applyFill="1" applyAlignment="1" applyProtection="1">
      <alignment/>
      <protection/>
    </xf>
    <xf numFmtId="0" fontId="0" fillId="0" borderId="0" xfId="0" applyAlignment="1">
      <alignment horizontal="center"/>
    </xf>
    <xf numFmtId="177" fontId="0" fillId="0" borderId="0" xfId="0" applyNumberFormat="1" applyAlignment="1">
      <alignment horizontal="right"/>
    </xf>
    <xf numFmtId="0" fontId="39" fillId="0" borderId="0" xfId="0" applyFont="1" applyAlignment="1">
      <alignment/>
    </xf>
    <xf numFmtId="177" fontId="0" fillId="0" borderId="0" xfId="0" applyNumberFormat="1" applyFont="1" applyFill="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horizontal="left"/>
      <protection/>
    </xf>
    <xf numFmtId="0" fontId="0" fillId="0" borderId="0" xfId="0" applyFont="1" applyAlignment="1" applyProtection="1">
      <alignment/>
      <protection locked="0"/>
    </xf>
    <xf numFmtId="177" fontId="0" fillId="0" borderId="17" xfId="0" applyNumberFormat="1" applyFont="1" applyFill="1" applyBorder="1" applyAlignment="1" applyProtection="1">
      <alignment horizontal="center" vertical="center"/>
      <protection locked="0"/>
    </xf>
    <xf numFmtId="2" fontId="1" fillId="0" borderId="0" xfId="0" applyNumberFormat="1" applyFont="1" applyBorder="1" applyAlignment="1" applyProtection="1">
      <alignment horizontal="center" vertical="top"/>
      <protection/>
    </xf>
    <xf numFmtId="2" fontId="1" fillId="0" borderId="13" xfId="0" applyNumberFormat="1" applyFont="1" applyBorder="1" applyAlignment="1" applyProtection="1">
      <alignment horizontal="center"/>
      <protection/>
    </xf>
    <xf numFmtId="2" fontId="1" fillId="0" borderId="12" xfId="0" applyNumberFormat="1" applyFont="1" applyBorder="1" applyAlignment="1" applyProtection="1">
      <alignment horizontal="center"/>
      <protection/>
    </xf>
    <xf numFmtId="2" fontId="1" fillId="0" borderId="16" xfId="0" applyNumberFormat="1" applyFont="1" applyBorder="1" applyAlignment="1" applyProtection="1">
      <alignment horizontal="left"/>
      <protection/>
    </xf>
    <xf numFmtId="2" fontId="1" fillId="0" borderId="15" xfId="0" applyNumberFormat="1" applyFont="1" applyBorder="1" applyAlignment="1" applyProtection="1">
      <alignment horizontal="left"/>
      <protection/>
    </xf>
    <xf numFmtId="2" fontId="1" fillId="0" borderId="33" xfId="0" applyNumberFormat="1" applyFont="1" applyBorder="1" applyAlignment="1" applyProtection="1">
      <alignment horizontal="left"/>
      <protection/>
    </xf>
    <xf numFmtId="2" fontId="1" fillId="0" borderId="14" xfId="0" applyNumberFormat="1" applyFont="1" applyBorder="1" applyAlignment="1" applyProtection="1">
      <alignment horizontal="left"/>
      <protection/>
    </xf>
    <xf numFmtId="177" fontId="1" fillId="0" borderId="0" xfId="0" applyNumberFormat="1" applyFont="1" applyAlignment="1" applyProtection="1">
      <alignment horizontal="center"/>
      <protection locked="0"/>
    </xf>
    <xf numFmtId="177" fontId="1" fillId="0" borderId="0" xfId="0" applyNumberFormat="1" applyFont="1" applyAlignment="1">
      <alignment horizontal="center"/>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A123"/>
  <sheetViews>
    <sheetView tabSelected="1" zoomScale="110" zoomScaleNormal="110" zoomScaleSheetLayoutView="75" zoomScalePageLayoutView="0" workbookViewId="0" topLeftCell="A82">
      <selection activeCell="B24" sqref="B24"/>
    </sheetView>
  </sheetViews>
  <sheetFormatPr defaultColWidth="8.8515625" defaultRowHeight="12.75"/>
  <cols>
    <col min="1" max="1" width="12.00390625" style="179" customWidth="1"/>
    <col min="2" max="2" width="52.421875" style="71" customWidth="1"/>
    <col min="3" max="3" width="10.7109375" style="180" customWidth="1"/>
    <col min="4" max="4" width="13.28125" style="71" customWidth="1"/>
    <col min="5" max="5" width="13.28125" style="107" customWidth="1"/>
    <col min="6" max="6" width="10.7109375" style="71" customWidth="1"/>
    <col min="7" max="7" width="12.421875" style="71" customWidth="1"/>
    <col min="8" max="9" width="10.7109375" style="71" customWidth="1"/>
    <col min="10" max="10" width="12.00390625" style="71" customWidth="1"/>
    <col min="11" max="11" width="12.00390625" style="77" customWidth="1"/>
    <col min="12" max="12" width="12.8515625" style="71" customWidth="1"/>
    <col min="13" max="13" width="10.7109375" style="71" customWidth="1"/>
    <col min="14" max="14" width="14.28125" style="71" customWidth="1"/>
    <col min="15" max="15" width="10.7109375" style="71" customWidth="1"/>
    <col min="16" max="16" width="14.421875" style="71" customWidth="1"/>
    <col min="17" max="17" width="9.140625" style="71" bestFit="1" customWidth="1"/>
    <col min="18" max="18" width="9.140625" style="71" customWidth="1"/>
    <col min="19" max="21" width="10.7109375" style="71" customWidth="1"/>
    <col min="22" max="22" width="12.421875" style="71" customWidth="1"/>
    <col min="23" max="23" width="13.140625" style="71" customWidth="1"/>
    <col min="24" max="24" width="10.7109375" style="71" customWidth="1"/>
    <col min="25" max="25" width="10.00390625" style="77" customWidth="1"/>
    <col min="26" max="26" width="12.8515625" style="77" customWidth="1"/>
    <col min="27" max="16384" width="8.8515625" style="71" customWidth="1"/>
  </cols>
  <sheetData>
    <row r="1" spans="1:26" ht="12.75">
      <c r="A1" s="205" t="s">
        <v>79</v>
      </c>
      <c r="B1" s="205"/>
      <c r="C1" s="205"/>
      <c r="D1" s="205"/>
      <c r="E1" s="205"/>
      <c r="F1" s="205"/>
      <c r="G1" s="205"/>
      <c r="H1" s="205"/>
      <c r="I1" s="205"/>
      <c r="J1" s="205"/>
      <c r="K1" s="205"/>
      <c r="L1" s="205"/>
      <c r="M1" s="205"/>
      <c r="N1" s="205"/>
      <c r="O1" s="205"/>
      <c r="P1" s="205"/>
      <c r="Q1" s="205"/>
      <c r="R1" s="205"/>
      <c r="S1" s="205"/>
      <c r="T1" s="205"/>
      <c r="U1" s="205"/>
      <c r="V1" s="205"/>
      <c r="W1" s="205"/>
      <c r="X1" s="205"/>
      <c r="Y1" s="70" t="s">
        <v>78</v>
      </c>
      <c r="Z1" s="70"/>
    </row>
    <row r="2" spans="1:24" ht="12.75">
      <c r="A2" s="202" t="s">
        <v>135</v>
      </c>
      <c r="B2" s="72"/>
      <c r="C2" s="73"/>
      <c r="D2" s="74"/>
      <c r="E2" s="75"/>
      <c r="F2" s="74"/>
      <c r="G2" s="74"/>
      <c r="H2" s="74"/>
      <c r="I2" s="74"/>
      <c r="J2" s="74"/>
      <c r="K2" s="76"/>
      <c r="L2" s="74"/>
      <c r="M2" s="74"/>
      <c r="N2" s="74"/>
      <c r="O2" s="74"/>
      <c r="P2" s="74"/>
      <c r="Q2" s="74"/>
      <c r="R2" s="74"/>
      <c r="S2" s="74"/>
      <c r="T2" s="74"/>
      <c r="U2" s="74"/>
      <c r="V2" s="74"/>
      <c r="W2" s="74"/>
      <c r="X2" s="74"/>
    </row>
    <row r="3" spans="1:24" ht="12.75">
      <c r="A3" s="78"/>
      <c r="B3" s="79"/>
      <c r="C3" s="80"/>
      <c r="D3" s="81"/>
      <c r="E3" s="82"/>
      <c r="F3" s="81"/>
      <c r="G3" s="208" t="s">
        <v>0</v>
      </c>
      <c r="H3" s="209"/>
      <c r="I3" s="209"/>
      <c r="J3" s="209"/>
      <c r="K3" s="209"/>
      <c r="L3" s="210"/>
      <c r="M3" s="206" t="s">
        <v>2</v>
      </c>
      <c r="N3" s="207"/>
      <c r="O3" s="208" t="s">
        <v>1</v>
      </c>
      <c r="P3" s="209"/>
      <c r="Q3" s="209"/>
      <c r="R3" s="209"/>
      <c r="S3" s="209"/>
      <c r="T3" s="209"/>
      <c r="U3" s="209"/>
      <c r="V3" s="209"/>
      <c r="W3" s="209"/>
      <c r="X3" s="211"/>
    </row>
    <row r="4" spans="1:27" ht="48" customHeight="1">
      <c r="A4" s="83" t="s">
        <v>3</v>
      </c>
      <c r="B4" s="84" t="s">
        <v>4</v>
      </c>
      <c r="C4" s="85" t="s">
        <v>29</v>
      </c>
      <c r="D4" s="86" t="s">
        <v>5</v>
      </c>
      <c r="E4" s="87" t="s">
        <v>69</v>
      </c>
      <c r="F4" s="87" t="s">
        <v>6</v>
      </c>
      <c r="G4" s="88" t="s">
        <v>13</v>
      </c>
      <c r="H4" s="86" t="s">
        <v>25</v>
      </c>
      <c r="I4" s="86" t="s">
        <v>22</v>
      </c>
      <c r="J4" s="89" t="s">
        <v>21</v>
      </c>
      <c r="K4" s="90" t="s">
        <v>40</v>
      </c>
      <c r="L4" s="90" t="s">
        <v>26</v>
      </c>
      <c r="M4" s="91" t="s">
        <v>31</v>
      </c>
      <c r="N4" s="92" t="s">
        <v>34</v>
      </c>
      <c r="O4" s="93" t="s">
        <v>7</v>
      </c>
      <c r="P4" s="94" t="s">
        <v>8</v>
      </c>
      <c r="Q4" s="94" t="s">
        <v>45</v>
      </c>
      <c r="R4" s="94" t="s">
        <v>68</v>
      </c>
      <c r="S4" s="95" t="s">
        <v>33</v>
      </c>
      <c r="T4" s="96" t="s">
        <v>9</v>
      </c>
      <c r="U4" s="95" t="s">
        <v>27</v>
      </c>
      <c r="V4" s="97" t="s">
        <v>80</v>
      </c>
      <c r="W4" s="97" t="s">
        <v>81</v>
      </c>
      <c r="X4" s="97" t="s">
        <v>37</v>
      </c>
      <c r="Y4" s="98" t="s">
        <v>35</v>
      </c>
      <c r="Z4" s="99" t="s">
        <v>36</v>
      </c>
      <c r="AA4" s="72"/>
    </row>
    <row r="5" spans="1:26" ht="12.75">
      <c r="A5" s="13">
        <v>42826</v>
      </c>
      <c r="B5" s="14" t="s">
        <v>138</v>
      </c>
      <c r="C5" s="15"/>
      <c r="D5" s="16">
        <v>77</v>
      </c>
      <c r="E5" s="69">
        <f>(D5+F5)-SUM(G5:X5)</f>
        <v>0</v>
      </c>
      <c r="F5" s="18"/>
      <c r="G5" s="19"/>
      <c r="H5" s="16"/>
      <c r="I5" s="16"/>
      <c r="J5" s="18"/>
      <c r="K5" s="17">
        <v>77</v>
      </c>
      <c r="L5" s="18"/>
      <c r="M5" s="19"/>
      <c r="N5" s="18"/>
      <c r="O5" s="19"/>
      <c r="P5" s="16"/>
      <c r="Q5" s="20"/>
      <c r="R5" s="20"/>
      <c r="S5" s="20"/>
      <c r="T5" s="16"/>
      <c r="U5" s="16"/>
      <c r="V5" s="21"/>
      <c r="W5" s="21"/>
      <c r="X5" s="21"/>
      <c r="Y5" s="22"/>
      <c r="Z5" s="23"/>
    </row>
    <row r="6" spans="1:26" ht="12.75">
      <c r="A6" s="13">
        <v>42844</v>
      </c>
      <c r="B6" s="14" t="s">
        <v>139</v>
      </c>
      <c r="C6" s="15"/>
      <c r="D6" s="16">
        <v>5500</v>
      </c>
      <c r="E6" s="69">
        <f aca="true" t="shared" si="0" ref="E6:E79">(D6+F6)-SUM(G6:X6)</f>
        <v>0</v>
      </c>
      <c r="F6" s="18"/>
      <c r="G6" s="19">
        <v>5500</v>
      </c>
      <c r="H6" s="16"/>
      <c r="I6" s="16"/>
      <c r="J6" s="18"/>
      <c r="K6" s="24"/>
      <c r="L6" s="25"/>
      <c r="M6" s="19"/>
      <c r="N6" s="18"/>
      <c r="O6" s="19"/>
      <c r="P6" s="16"/>
      <c r="Q6" s="20"/>
      <c r="R6" s="20"/>
      <c r="S6" s="20"/>
      <c r="T6" s="16"/>
      <c r="U6" s="16"/>
      <c r="V6" s="21"/>
      <c r="W6" s="21"/>
      <c r="X6" s="21"/>
      <c r="Y6" s="22"/>
      <c r="Z6" s="23"/>
    </row>
    <row r="7" spans="1:26" ht="12.75">
      <c r="A7" s="13">
        <v>42830</v>
      </c>
      <c r="B7" s="14" t="s">
        <v>140</v>
      </c>
      <c r="C7" s="26"/>
      <c r="D7" s="16"/>
      <c r="E7" s="69">
        <f t="shared" si="0"/>
        <v>0</v>
      </c>
      <c r="F7" s="18">
        <v>36</v>
      </c>
      <c r="G7" s="19"/>
      <c r="H7" s="16"/>
      <c r="I7" s="16"/>
      <c r="J7" s="18"/>
      <c r="K7" s="24"/>
      <c r="L7" s="25"/>
      <c r="M7" s="19"/>
      <c r="N7" s="18"/>
      <c r="O7" s="19"/>
      <c r="P7" s="16"/>
      <c r="Q7" s="20"/>
      <c r="R7" s="20"/>
      <c r="S7" s="20"/>
      <c r="T7" s="16">
        <v>36</v>
      </c>
      <c r="U7" s="16"/>
      <c r="V7" s="21"/>
      <c r="W7" s="21"/>
      <c r="X7" s="21"/>
      <c r="Y7" s="22"/>
      <c r="Z7" s="23"/>
    </row>
    <row r="8" spans="1:26" ht="12.75">
      <c r="A8" s="13">
        <v>42877</v>
      </c>
      <c r="B8" s="14" t="s">
        <v>141</v>
      </c>
      <c r="C8" s="26" t="s">
        <v>142</v>
      </c>
      <c r="D8" s="16"/>
      <c r="E8" s="69">
        <f t="shared" si="0"/>
        <v>0</v>
      </c>
      <c r="F8" s="18">
        <v>372.34</v>
      </c>
      <c r="G8" s="19"/>
      <c r="H8" s="16"/>
      <c r="I8" s="16"/>
      <c r="J8" s="18"/>
      <c r="K8" s="24"/>
      <c r="L8" s="25"/>
      <c r="M8" s="19"/>
      <c r="N8" s="25"/>
      <c r="O8" s="27">
        <v>372.34</v>
      </c>
      <c r="P8" s="16"/>
      <c r="Q8" s="20"/>
      <c r="R8" s="20"/>
      <c r="S8" s="20"/>
      <c r="T8" s="16"/>
      <c r="U8" s="16"/>
      <c r="V8" s="21"/>
      <c r="W8" s="21"/>
      <c r="X8" s="21"/>
      <c r="Y8" s="22"/>
      <c r="Z8" s="23"/>
    </row>
    <row r="9" spans="1:26" ht="12.75">
      <c r="A9" s="13">
        <v>42877</v>
      </c>
      <c r="B9" s="14" t="s">
        <v>143</v>
      </c>
      <c r="C9" s="15" t="s">
        <v>144</v>
      </c>
      <c r="D9" s="16"/>
      <c r="E9" s="69">
        <f t="shared" si="0"/>
        <v>0</v>
      </c>
      <c r="F9" s="18">
        <v>189.83</v>
      </c>
      <c r="G9" s="19"/>
      <c r="H9" s="28"/>
      <c r="I9" s="16"/>
      <c r="J9" s="29"/>
      <c r="K9" s="30"/>
      <c r="L9" s="31"/>
      <c r="M9" s="19"/>
      <c r="N9" s="25"/>
      <c r="O9" s="32"/>
      <c r="P9" s="28">
        <v>189.83</v>
      </c>
      <c r="Q9" s="33"/>
      <c r="R9" s="33"/>
      <c r="S9" s="33"/>
      <c r="T9" s="16"/>
      <c r="U9" s="16"/>
      <c r="V9" s="34"/>
      <c r="W9" s="34"/>
      <c r="X9" s="34"/>
      <c r="Y9" s="22"/>
      <c r="Z9" s="23"/>
    </row>
    <row r="10" spans="1:26" ht="12.75">
      <c r="A10" s="13">
        <v>42877</v>
      </c>
      <c r="B10" s="14" t="s">
        <v>145</v>
      </c>
      <c r="C10" s="15" t="s">
        <v>146</v>
      </c>
      <c r="D10" s="16"/>
      <c r="E10" s="69">
        <f t="shared" si="0"/>
        <v>0</v>
      </c>
      <c r="F10" s="18">
        <v>250</v>
      </c>
      <c r="G10" s="19"/>
      <c r="H10" s="16"/>
      <c r="I10" s="16"/>
      <c r="J10" s="18"/>
      <c r="K10" s="24"/>
      <c r="L10" s="25"/>
      <c r="M10" s="19"/>
      <c r="N10" s="18"/>
      <c r="O10" s="19"/>
      <c r="P10" s="16"/>
      <c r="Q10" s="20"/>
      <c r="R10" s="20"/>
      <c r="S10" s="20"/>
      <c r="T10" s="16">
        <v>250</v>
      </c>
      <c r="U10" s="16"/>
      <c r="V10" s="21"/>
      <c r="W10" s="21"/>
      <c r="X10" s="21"/>
      <c r="Y10" s="22"/>
      <c r="Z10" s="23"/>
    </row>
    <row r="11" spans="1:26" ht="12.75">
      <c r="A11" s="13">
        <v>42877</v>
      </c>
      <c r="B11" s="14" t="s">
        <v>147</v>
      </c>
      <c r="C11" s="15" t="s">
        <v>148</v>
      </c>
      <c r="D11" s="16"/>
      <c r="E11" s="69">
        <f t="shared" si="0"/>
        <v>0</v>
      </c>
      <c r="F11" s="18">
        <v>20</v>
      </c>
      <c r="G11" s="19"/>
      <c r="H11" s="16"/>
      <c r="I11" s="16"/>
      <c r="J11" s="18"/>
      <c r="K11" s="24"/>
      <c r="L11" s="25"/>
      <c r="M11" s="19"/>
      <c r="N11" s="25"/>
      <c r="O11" s="27"/>
      <c r="P11" s="16">
        <v>20</v>
      </c>
      <c r="Q11" s="20"/>
      <c r="R11" s="20"/>
      <c r="S11" s="20"/>
      <c r="T11" s="16"/>
      <c r="U11" s="16"/>
      <c r="V11" s="21"/>
      <c r="W11" s="21"/>
      <c r="X11" s="21"/>
      <c r="Y11" s="22"/>
      <c r="Z11" s="23"/>
    </row>
    <row r="12" spans="1:27" ht="12.75">
      <c r="A12" s="13">
        <v>42877</v>
      </c>
      <c r="B12" s="14" t="s">
        <v>149</v>
      </c>
      <c r="C12" s="15" t="s">
        <v>150</v>
      </c>
      <c r="D12" s="16"/>
      <c r="E12" s="69">
        <f t="shared" si="0"/>
        <v>0</v>
      </c>
      <c r="F12" s="18">
        <v>345.23</v>
      </c>
      <c r="G12" s="19"/>
      <c r="H12" s="16"/>
      <c r="I12" s="16"/>
      <c r="J12" s="18"/>
      <c r="K12" s="24"/>
      <c r="L12" s="25"/>
      <c r="M12" s="19"/>
      <c r="N12" s="25"/>
      <c r="O12" s="27"/>
      <c r="P12" s="16"/>
      <c r="Q12" s="20">
        <v>345.23</v>
      </c>
      <c r="R12" s="20"/>
      <c r="S12" s="20"/>
      <c r="T12" s="16"/>
      <c r="U12" s="16"/>
      <c r="V12" s="21"/>
      <c r="W12" s="21"/>
      <c r="X12" s="21"/>
      <c r="Y12" s="22"/>
      <c r="Z12" s="23"/>
      <c r="AA12" s="101"/>
    </row>
    <row r="13" spans="1:27" s="101" customFormat="1" ht="12.75">
      <c r="A13" s="13">
        <v>42877</v>
      </c>
      <c r="B13" s="14" t="s">
        <v>151</v>
      </c>
      <c r="C13" s="15" t="s">
        <v>152</v>
      </c>
      <c r="D13" s="16"/>
      <c r="E13" s="69">
        <f t="shared" si="0"/>
        <v>0</v>
      </c>
      <c r="F13" s="18">
        <v>36</v>
      </c>
      <c r="G13" s="19"/>
      <c r="H13" s="16"/>
      <c r="I13" s="16"/>
      <c r="J13" s="18"/>
      <c r="K13" s="24"/>
      <c r="L13" s="25"/>
      <c r="M13" s="19"/>
      <c r="N13" s="25"/>
      <c r="O13" s="27"/>
      <c r="P13" s="16"/>
      <c r="Q13" s="20"/>
      <c r="R13" s="20"/>
      <c r="S13" s="20"/>
      <c r="T13" s="16">
        <v>36</v>
      </c>
      <c r="U13" s="16"/>
      <c r="V13" s="21"/>
      <c r="W13" s="21"/>
      <c r="X13" s="21"/>
      <c r="Y13" s="22"/>
      <c r="Z13" s="23"/>
      <c r="AA13" s="71"/>
    </row>
    <row r="14" spans="1:26" ht="12.75">
      <c r="A14" s="13">
        <v>42877</v>
      </c>
      <c r="B14" s="14" t="s">
        <v>153</v>
      </c>
      <c r="C14" s="15" t="s">
        <v>154</v>
      </c>
      <c r="D14" s="16"/>
      <c r="E14" s="69">
        <f t="shared" si="0"/>
        <v>0</v>
      </c>
      <c r="F14" s="18">
        <v>7</v>
      </c>
      <c r="G14" s="19"/>
      <c r="H14" s="16"/>
      <c r="I14" s="16"/>
      <c r="J14" s="18"/>
      <c r="K14" s="24"/>
      <c r="L14" s="25"/>
      <c r="M14" s="19"/>
      <c r="N14" s="25">
        <v>1.17</v>
      </c>
      <c r="O14" s="27"/>
      <c r="P14" s="16">
        <v>5.83</v>
      </c>
      <c r="Q14" s="20"/>
      <c r="R14" s="20"/>
      <c r="S14" s="20"/>
      <c r="T14" s="16"/>
      <c r="U14" s="16"/>
      <c r="V14" s="21"/>
      <c r="W14" s="21"/>
      <c r="X14" s="21"/>
      <c r="Y14" s="22"/>
      <c r="Z14" s="23"/>
    </row>
    <row r="15" spans="1:26" ht="12.75">
      <c r="A15" s="13">
        <v>42877</v>
      </c>
      <c r="B15" s="14" t="s">
        <v>155</v>
      </c>
      <c r="C15" s="15" t="s">
        <v>156</v>
      </c>
      <c r="D15" s="16"/>
      <c r="E15" s="69">
        <f t="shared" si="0"/>
        <v>0</v>
      </c>
      <c r="F15" s="18">
        <v>59.99</v>
      </c>
      <c r="G15" s="19"/>
      <c r="H15" s="16"/>
      <c r="I15" s="16"/>
      <c r="J15" s="18"/>
      <c r="K15" s="24"/>
      <c r="L15" s="25"/>
      <c r="M15" s="19"/>
      <c r="N15" s="25">
        <v>10</v>
      </c>
      <c r="O15" s="27"/>
      <c r="P15" s="16">
        <v>49.99</v>
      </c>
      <c r="Q15" s="16"/>
      <c r="R15" s="20"/>
      <c r="S15" s="20"/>
      <c r="T15" s="16"/>
      <c r="U15" s="16"/>
      <c r="V15" s="21"/>
      <c r="W15" s="21"/>
      <c r="X15" s="21"/>
      <c r="Y15" s="22"/>
      <c r="Z15" s="23"/>
    </row>
    <row r="16" spans="1:26" ht="12.75">
      <c r="A16" s="13">
        <v>42877</v>
      </c>
      <c r="B16" s="14" t="s">
        <v>157</v>
      </c>
      <c r="C16" s="15" t="s">
        <v>158</v>
      </c>
      <c r="D16" s="16"/>
      <c r="E16" s="69">
        <f t="shared" si="0"/>
        <v>0</v>
      </c>
      <c r="F16" s="18">
        <v>345</v>
      </c>
      <c r="G16" s="14"/>
      <c r="H16" s="16"/>
      <c r="I16" s="16"/>
      <c r="J16" s="16"/>
      <c r="K16" s="24"/>
      <c r="L16" s="25"/>
      <c r="M16" s="19"/>
      <c r="N16" s="25">
        <v>57.5</v>
      </c>
      <c r="O16" s="27"/>
      <c r="P16" s="35"/>
      <c r="Q16" s="16"/>
      <c r="R16" s="20"/>
      <c r="S16" s="20">
        <v>287.5</v>
      </c>
      <c r="T16" s="16"/>
      <c r="U16" s="16"/>
      <c r="V16" s="21"/>
      <c r="W16" s="21"/>
      <c r="X16" s="21"/>
      <c r="Y16" s="22"/>
      <c r="Z16" s="23"/>
    </row>
    <row r="17" spans="1:26" ht="12.75">
      <c r="A17" s="13">
        <v>42877</v>
      </c>
      <c r="B17" s="14" t="s">
        <v>159</v>
      </c>
      <c r="C17" s="15" t="s">
        <v>160</v>
      </c>
      <c r="D17" s="16"/>
      <c r="E17" s="69">
        <f t="shared" si="0"/>
        <v>0</v>
      </c>
      <c r="F17" s="18">
        <v>171.44</v>
      </c>
      <c r="G17" s="19"/>
      <c r="H17" s="16"/>
      <c r="I17" s="16"/>
      <c r="J17" s="16"/>
      <c r="K17" s="24"/>
      <c r="L17" s="25"/>
      <c r="M17" s="19"/>
      <c r="N17" s="25"/>
      <c r="O17" s="27"/>
      <c r="P17" s="36"/>
      <c r="Q17" s="16"/>
      <c r="R17" s="20"/>
      <c r="S17" s="20"/>
      <c r="T17" s="16"/>
      <c r="U17" s="16">
        <v>171.44</v>
      </c>
      <c r="V17" s="21"/>
      <c r="W17" s="21"/>
      <c r="X17" s="21"/>
      <c r="Y17" s="22"/>
      <c r="Z17" s="23"/>
    </row>
    <row r="18" spans="1:26" ht="12.75">
      <c r="A18" s="13">
        <v>42914</v>
      </c>
      <c r="B18" s="14" t="s">
        <v>161</v>
      </c>
      <c r="C18" s="15" t="s">
        <v>162</v>
      </c>
      <c r="D18" s="16"/>
      <c r="E18" s="69">
        <f t="shared" si="0"/>
        <v>0</v>
      </c>
      <c r="F18" s="18">
        <v>139.6</v>
      </c>
      <c r="G18" s="19"/>
      <c r="H18" s="16"/>
      <c r="I18" s="16"/>
      <c r="J18" s="16"/>
      <c r="K18" s="24"/>
      <c r="L18" s="25"/>
      <c r="M18" s="19"/>
      <c r="N18" s="25"/>
      <c r="O18" s="27">
        <v>139.6</v>
      </c>
      <c r="P18" s="16"/>
      <c r="Q18" s="16"/>
      <c r="R18" s="20"/>
      <c r="S18" s="20"/>
      <c r="T18" s="16"/>
      <c r="U18" s="16"/>
      <c r="V18" s="21"/>
      <c r="W18" s="21"/>
      <c r="X18" s="21"/>
      <c r="Y18" s="22"/>
      <c r="Z18" s="23"/>
    </row>
    <row r="19" spans="1:26" ht="12.75">
      <c r="A19" s="13">
        <v>42940</v>
      </c>
      <c r="B19" s="14" t="s">
        <v>163</v>
      </c>
      <c r="C19" s="15" t="s">
        <v>164</v>
      </c>
      <c r="D19" s="16"/>
      <c r="E19" s="69">
        <f t="shared" si="0"/>
        <v>0</v>
      </c>
      <c r="F19" s="18">
        <v>372.34</v>
      </c>
      <c r="G19" s="19"/>
      <c r="H19" s="16"/>
      <c r="I19" s="16"/>
      <c r="J19" s="16"/>
      <c r="K19" s="24"/>
      <c r="L19" s="25"/>
      <c r="M19" s="19"/>
      <c r="N19" s="25"/>
      <c r="O19" s="27">
        <v>372.34</v>
      </c>
      <c r="P19" s="16"/>
      <c r="Q19" s="16"/>
      <c r="R19" s="20"/>
      <c r="S19" s="20"/>
      <c r="T19" s="14"/>
      <c r="U19" s="16"/>
      <c r="V19" s="21"/>
      <c r="W19" s="21"/>
      <c r="X19" s="21"/>
      <c r="Y19" s="22"/>
      <c r="Z19" s="23"/>
    </row>
    <row r="20" spans="1:26" ht="12.75">
      <c r="A20" s="13">
        <v>42940</v>
      </c>
      <c r="B20" s="14" t="s">
        <v>165</v>
      </c>
      <c r="C20" s="15" t="s">
        <v>166</v>
      </c>
      <c r="D20" s="16"/>
      <c r="E20" s="69">
        <f t="shared" si="0"/>
        <v>0</v>
      </c>
      <c r="F20" s="18">
        <v>345</v>
      </c>
      <c r="G20" s="19"/>
      <c r="H20" s="16"/>
      <c r="I20" s="16"/>
      <c r="J20" s="16"/>
      <c r="K20" s="24"/>
      <c r="L20" s="25"/>
      <c r="M20" s="19"/>
      <c r="N20" s="25">
        <v>57.5</v>
      </c>
      <c r="O20" s="27"/>
      <c r="P20" s="16"/>
      <c r="Q20" s="16"/>
      <c r="R20" s="20"/>
      <c r="S20" s="20">
        <v>287.5</v>
      </c>
      <c r="T20" s="36"/>
      <c r="U20" s="16"/>
      <c r="V20" s="21"/>
      <c r="W20" s="21"/>
      <c r="X20" s="21"/>
      <c r="Y20" s="22"/>
      <c r="Z20" s="23"/>
    </row>
    <row r="21" spans="1:26" ht="12.75">
      <c r="A21" s="13">
        <v>42940</v>
      </c>
      <c r="B21" s="14" t="s">
        <v>167</v>
      </c>
      <c r="C21" s="15" t="s">
        <v>168</v>
      </c>
      <c r="D21" s="16"/>
      <c r="E21" s="69">
        <f t="shared" si="0"/>
        <v>0</v>
      </c>
      <c r="F21" s="18">
        <v>100</v>
      </c>
      <c r="G21" s="19"/>
      <c r="H21" s="16"/>
      <c r="I21" s="16"/>
      <c r="J21" s="16"/>
      <c r="K21" s="24"/>
      <c r="L21" s="25"/>
      <c r="M21" s="19"/>
      <c r="N21" s="25"/>
      <c r="O21" s="27"/>
      <c r="P21" s="16"/>
      <c r="Q21" s="16"/>
      <c r="R21" s="20"/>
      <c r="S21" s="20"/>
      <c r="T21" s="16"/>
      <c r="U21" s="16"/>
      <c r="V21" s="21">
        <v>100</v>
      </c>
      <c r="W21" s="21"/>
      <c r="X21" s="21"/>
      <c r="Y21" s="22"/>
      <c r="Z21" s="23"/>
    </row>
    <row r="22" spans="1:26" ht="12.75">
      <c r="A22" s="13">
        <v>42940</v>
      </c>
      <c r="B22" s="37" t="s">
        <v>169</v>
      </c>
      <c r="C22" s="15" t="s">
        <v>170</v>
      </c>
      <c r="D22" s="16"/>
      <c r="E22" s="69">
        <f t="shared" si="0"/>
        <v>0</v>
      </c>
      <c r="F22" s="18">
        <v>45</v>
      </c>
      <c r="G22" s="19"/>
      <c r="H22" s="16"/>
      <c r="I22" s="16"/>
      <c r="J22" s="16"/>
      <c r="K22" s="24"/>
      <c r="L22" s="25"/>
      <c r="M22" s="19"/>
      <c r="N22" s="25"/>
      <c r="O22" s="27"/>
      <c r="P22" s="16"/>
      <c r="Q22" s="16"/>
      <c r="R22" s="20">
        <v>45</v>
      </c>
      <c r="S22" s="20"/>
      <c r="T22" s="16"/>
      <c r="U22" s="16"/>
      <c r="V22" s="21"/>
      <c r="W22" s="21"/>
      <c r="X22" s="21"/>
      <c r="Y22" s="22"/>
      <c r="Z22" s="23"/>
    </row>
    <row r="23" spans="1:26" ht="12.75">
      <c r="A23" s="13">
        <v>42940</v>
      </c>
      <c r="B23" s="14" t="s">
        <v>171</v>
      </c>
      <c r="C23" s="15" t="s">
        <v>172</v>
      </c>
      <c r="D23" s="16"/>
      <c r="E23" s="69">
        <f t="shared" si="0"/>
        <v>0</v>
      </c>
      <c r="F23" s="18">
        <v>119.84</v>
      </c>
      <c r="G23" s="19"/>
      <c r="H23" s="16"/>
      <c r="I23" s="16"/>
      <c r="J23" s="16"/>
      <c r="K23" s="24"/>
      <c r="L23" s="25"/>
      <c r="M23" s="19"/>
      <c r="N23" s="25">
        <v>0.4</v>
      </c>
      <c r="O23" s="27"/>
      <c r="P23" s="16"/>
      <c r="Q23" s="16"/>
      <c r="R23" s="20"/>
      <c r="S23" s="20"/>
      <c r="T23" s="16"/>
      <c r="U23" s="16">
        <v>119.44</v>
      </c>
      <c r="V23" s="21"/>
      <c r="W23" s="21"/>
      <c r="X23" s="21"/>
      <c r="Y23" s="22"/>
      <c r="Z23" s="23"/>
    </row>
    <row r="24" spans="1:26" ht="12.75">
      <c r="A24" s="13">
        <v>42947</v>
      </c>
      <c r="B24" s="14" t="s">
        <v>234</v>
      </c>
      <c r="C24" s="15"/>
      <c r="D24" s="16">
        <v>0.01</v>
      </c>
      <c r="E24" s="69">
        <f t="shared" si="0"/>
        <v>0</v>
      </c>
      <c r="F24" s="18"/>
      <c r="G24" s="19"/>
      <c r="H24" s="16"/>
      <c r="I24" s="16">
        <v>0.01</v>
      </c>
      <c r="J24" s="16"/>
      <c r="K24" s="24"/>
      <c r="L24" s="25"/>
      <c r="M24" s="19"/>
      <c r="N24" s="25"/>
      <c r="O24" s="27"/>
      <c r="P24" s="16"/>
      <c r="Q24" s="16"/>
      <c r="R24" s="20"/>
      <c r="S24" s="20"/>
      <c r="T24" s="16"/>
      <c r="U24" s="16"/>
      <c r="V24" s="21"/>
      <c r="W24" s="21"/>
      <c r="X24" s="21"/>
      <c r="Y24" s="22"/>
      <c r="Z24" s="23"/>
    </row>
    <row r="25" spans="1:26" ht="12.75">
      <c r="A25" s="13">
        <v>43003</v>
      </c>
      <c r="B25" s="14" t="s">
        <v>173</v>
      </c>
      <c r="C25" s="15" t="s">
        <v>174</v>
      </c>
      <c r="D25" s="16"/>
      <c r="E25" s="69">
        <f t="shared" si="0"/>
        <v>0</v>
      </c>
      <c r="F25" s="18">
        <v>139.6</v>
      </c>
      <c r="G25" s="19"/>
      <c r="H25" s="16"/>
      <c r="I25" s="16"/>
      <c r="J25" s="16"/>
      <c r="K25" s="24"/>
      <c r="L25" s="25"/>
      <c r="M25" s="19"/>
      <c r="N25" s="25"/>
      <c r="O25" s="27">
        <v>139.6</v>
      </c>
      <c r="P25" s="16"/>
      <c r="Q25" s="16"/>
      <c r="R25" s="20"/>
      <c r="S25" s="20"/>
      <c r="T25" s="16"/>
      <c r="U25" s="16"/>
      <c r="V25" s="21"/>
      <c r="W25" s="21"/>
      <c r="X25" s="21"/>
      <c r="Y25" s="22"/>
      <c r="Z25" s="23"/>
    </row>
    <row r="26" spans="1:26" ht="12.75">
      <c r="A26" s="13">
        <v>43003</v>
      </c>
      <c r="B26" s="14" t="s">
        <v>175</v>
      </c>
      <c r="C26" s="15" t="s">
        <v>176</v>
      </c>
      <c r="D26" s="16"/>
      <c r="E26" s="69">
        <f t="shared" si="0"/>
        <v>0</v>
      </c>
      <c r="F26" s="18">
        <v>372.14</v>
      </c>
      <c r="G26" s="19"/>
      <c r="H26" s="16"/>
      <c r="I26" s="16"/>
      <c r="J26" s="16"/>
      <c r="K26" s="24"/>
      <c r="L26" s="38"/>
      <c r="M26" s="19"/>
      <c r="N26" s="25"/>
      <c r="O26" s="19">
        <v>372.14</v>
      </c>
      <c r="P26" s="16"/>
      <c r="Q26" s="16"/>
      <c r="R26" s="20"/>
      <c r="S26" s="20"/>
      <c r="T26" s="16"/>
      <c r="U26" s="16"/>
      <c r="V26" s="21"/>
      <c r="W26" s="21"/>
      <c r="X26" s="21"/>
      <c r="Y26" s="22"/>
      <c r="Z26" s="23"/>
    </row>
    <row r="27" spans="1:26" ht="12.75">
      <c r="A27" s="13">
        <v>43003</v>
      </c>
      <c r="B27" s="39" t="s">
        <v>177</v>
      </c>
      <c r="C27" s="15" t="s">
        <v>178</v>
      </c>
      <c r="D27" s="16"/>
      <c r="E27" s="69">
        <f t="shared" si="0"/>
        <v>0</v>
      </c>
      <c r="F27" s="18">
        <v>189</v>
      </c>
      <c r="G27" s="19"/>
      <c r="H27" s="20"/>
      <c r="I27" s="20"/>
      <c r="J27" s="16"/>
      <c r="K27" s="24"/>
      <c r="L27" s="38"/>
      <c r="M27" s="19"/>
      <c r="N27" s="25"/>
      <c r="O27" s="19"/>
      <c r="P27" s="20"/>
      <c r="Q27" s="16"/>
      <c r="R27" s="16"/>
      <c r="S27" s="25"/>
      <c r="T27" s="16"/>
      <c r="U27" s="20">
        <v>189</v>
      </c>
      <c r="V27" s="40"/>
      <c r="W27" s="40"/>
      <c r="X27" s="40"/>
      <c r="Y27" s="22"/>
      <c r="Z27" s="23"/>
    </row>
    <row r="28" spans="1:26" ht="12.75">
      <c r="A28" s="13">
        <v>43003</v>
      </c>
      <c r="B28" s="39" t="s">
        <v>179</v>
      </c>
      <c r="C28" s="15" t="s">
        <v>180</v>
      </c>
      <c r="D28" s="16"/>
      <c r="E28" s="69">
        <f t="shared" si="0"/>
        <v>0</v>
      </c>
      <c r="F28" s="18">
        <v>862.5</v>
      </c>
      <c r="G28" s="19" t="s">
        <v>78</v>
      </c>
      <c r="H28" s="20"/>
      <c r="I28" s="20"/>
      <c r="J28" s="16"/>
      <c r="K28" s="24"/>
      <c r="L28" s="38"/>
      <c r="M28" s="19"/>
      <c r="N28" s="25">
        <v>143.75</v>
      </c>
      <c r="O28" s="19"/>
      <c r="P28" s="20"/>
      <c r="Q28" s="16"/>
      <c r="R28" s="16"/>
      <c r="S28" s="25">
        <v>718.75</v>
      </c>
      <c r="T28" s="16"/>
      <c r="U28" s="20"/>
      <c r="V28" s="40"/>
      <c r="W28" s="40"/>
      <c r="X28" s="40"/>
      <c r="Y28" s="22"/>
      <c r="Z28" s="23"/>
    </row>
    <row r="29" spans="1:26" ht="12.75">
      <c r="A29" s="13">
        <v>43003</v>
      </c>
      <c r="B29" s="39" t="s">
        <v>182</v>
      </c>
      <c r="C29" s="15" t="s">
        <v>181</v>
      </c>
      <c r="D29" s="16"/>
      <c r="E29" s="69">
        <f t="shared" si="0"/>
        <v>0</v>
      </c>
      <c r="F29" s="18">
        <v>10.52</v>
      </c>
      <c r="G29" s="19"/>
      <c r="H29" s="20"/>
      <c r="I29" s="20"/>
      <c r="J29" s="16"/>
      <c r="K29" s="24"/>
      <c r="L29" s="38"/>
      <c r="M29" s="19"/>
      <c r="N29" s="25">
        <v>1.75</v>
      </c>
      <c r="O29" s="19"/>
      <c r="P29" s="20"/>
      <c r="Q29" s="16"/>
      <c r="R29" s="16"/>
      <c r="S29" s="25"/>
      <c r="T29" s="16"/>
      <c r="U29" s="20"/>
      <c r="V29" s="40">
        <v>8.77</v>
      </c>
      <c r="W29" s="40"/>
      <c r="X29" s="40"/>
      <c r="Y29" s="22"/>
      <c r="Z29" s="23"/>
    </row>
    <row r="30" spans="1:26" ht="12.75">
      <c r="A30" s="13">
        <v>43003</v>
      </c>
      <c r="B30" s="39" t="s">
        <v>183</v>
      </c>
      <c r="C30" s="15" t="s">
        <v>184</v>
      </c>
      <c r="D30" s="16"/>
      <c r="E30" s="69">
        <f t="shared" si="0"/>
        <v>0</v>
      </c>
      <c r="F30" s="18">
        <v>120</v>
      </c>
      <c r="G30" s="19"/>
      <c r="H30" s="20"/>
      <c r="I30" s="20"/>
      <c r="J30" s="16"/>
      <c r="K30" s="24"/>
      <c r="L30" s="38"/>
      <c r="M30" s="19"/>
      <c r="N30" s="25">
        <v>20</v>
      </c>
      <c r="O30" s="19"/>
      <c r="P30" s="20"/>
      <c r="Q30" s="16"/>
      <c r="R30" s="16">
        <v>100</v>
      </c>
      <c r="S30" s="25"/>
      <c r="T30" s="16"/>
      <c r="U30" s="20"/>
      <c r="V30" s="40"/>
      <c r="W30" s="40"/>
      <c r="X30" s="40"/>
      <c r="Y30" s="22"/>
      <c r="Z30" s="23"/>
    </row>
    <row r="31" spans="1:26" ht="12.75">
      <c r="A31" s="13">
        <v>43003</v>
      </c>
      <c r="B31" s="39" t="s">
        <v>186</v>
      </c>
      <c r="C31" s="15" t="s">
        <v>185</v>
      </c>
      <c r="D31" s="16"/>
      <c r="E31" s="69">
        <f t="shared" si="0"/>
        <v>0</v>
      </c>
      <c r="F31" s="18">
        <v>1330</v>
      </c>
      <c r="G31" s="19"/>
      <c r="H31" s="20"/>
      <c r="I31" s="20"/>
      <c r="J31" s="16"/>
      <c r="K31" s="24"/>
      <c r="L31" s="38"/>
      <c r="M31" s="19"/>
      <c r="N31" s="25"/>
      <c r="O31" s="19"/>
      <c r="P31" s="20"/>
      <c r="Q31" s="16"/>
      <c r="R31" s="16"/>
      <c r="S31" s="25">
        <v>1330</v>
      </c>
      <c r="T31" s="16"/>
      <c r="U31" s="20"/>
      <c r="V31" s="40"/>
      <c r="W31" s="40"/>
      <c r="X31" s="40"/>
      <c r="Y31" s="22"/>
      <c r="Z31" s="23"/>
    </row>
    <row r="32" spans="1:26" ht="12.75">
      <c r="A32" s="13">
        <v>43005</v>
      </c>
      <c r="B32" s="39" t="s">
        <v>187</v>
      </c>
      <c r="C32" s="15"/>
      <c r="D32" s="16">
        <v>5500</v>
      </c>
      <c r="E32" s="69">
        <f t="shared" si="0"/>
        <v>0</v>
      </c>
      <c r="F32" s="18"/>
      <c r="G32" s="19">
        <v>5500</v>
      </c>
      <c r="H32" s="20"/>
      <c r="I32" s="20"/>
      <c r="J32" s="16"/>
      <c r="K32" s="24"/>
      <c r="L32" s="38"/>
      <c r="M32" s="19"/>
      <c r="N32" s="25"/>
      <c r="O32" s="19"/>
      <c r="P32" s="20"/>
      <c r="Q32" s="16"/>
      <c r="R32" s="16"/>
      <c r="S32" s="25"/>
      <c r="T32" s="16"/>
      <c r="U32" s="20"/>
      <c r="V32" s="40"/>
      <c r="W32" s="40"/>
      <c r="X32" s="40"/>
      <c r="Y32" s="22"/>
      <c r="Z32" s="23"/>
    </row>
    <row r="33" spans="1:26" ht="12.75">
      <c r="A33" s="13">
        <v>43017</v>
      </c>
      <c r="B33" s="39" t="s">
        <v>188</v>
      </c>
      <c r="C33" s="15"/>
      <c r="D33" s="16">
        <v>141.05</v>
      </c>
      <c r="E33" s="69">
        <f t="shared" si="0"/>
        <v>0</v>
      </c>
      <c r="F33" s="18"/>
      <c r="G33" s="19"/>
      <c r="H33" s="20">
        <v>141.05</v>
      </c>
      <c r="I33" s="20"/>
      <c r="J33" s="16"/>
      <c r="K33" s="24"/>
      <c r="L33" s="38"/>
      <c r="M33" s="19"/>
      <c r="N33" s="25"/>
      <c r="O33" s="19"/>
      <c r="P33" s="20"/>
      <c r="Q33" s="16"/>
      <c r="R33" s="16"/>
      <c r="S33" s="25"/>
      <c r="T33" s="16"/>
      <c r="U33" s="20"/>
      <c r="V33" s="40"/>
      <c r="W33" s="40"/>
      <c r="X33" s="40"/>
      <c r="Y33" s="22"/>
      <c r="Z33" s="23"/>
    </row>
    <row r="34" spans="1:26" ht="12.75">
      <c r="A34" s="13">
        <v>43009</v>
      </c>
      <c r="B34" s="37" t="s">
        <v>189</v>
      </c>
      <c r="C34" s="15"/>
      <c r="D34" s="16">
        <v>0.01</v>
      </c>
      <c r="E34" s="69">
        <f t="shared" si="0"/>
        <v>0</v>
      </c>
      <c r="F34" s="18"/>
      <c r="G34" s="19"/>
      <c r="H34" s="20"/>
      <c r="I34" s="20">
        <v>0.01</v>
      </c>
      <c r="J34" s="16"/>
      <c r="K34" s="24"/>
      <c r="L34" s="38"/>
      <c r="M34" s="19"/>
      <c r="N34" s="25"/>
      <c r="O34" s="19"/>
      <c r="P34" s="20"/>
      <c r="Q34" s="16"/>
      <c r="R34" s="16"/>
      <c r="S34" s="25"/>
      <c r="T34" s="16"/>
      <c r="U34" s="20"/>
      <c r="V34" s="40"/>
      <c r="W34" s="40"/>
      <c r="X34" s="40"/>
      <c r="Y34" s="22"/>
      <c r="Z34" s="23"/>
    </row>
    <row r="35" spans="1:26" ht="12.75">
      <c r="A35" s="13">
        <v>43038</v>
      </c>
      <c r="B35" s="39" t="s">
        <v>191</v>
      </c>
      <c r="C35" s="15"/>
      <c r="D35" s="16">
        <v>479.41</v>
      </c>
      <c r="E35" s="69">
        <f t="shared" si="0"/>
        <v>0</v>
      </c>
      <c r="F35" s="18"/>
      <c r="G35" s="19"/>
      <c r="H35" s="20"/>
      <c r="I35" s="20"/>
      <c r="J35" s="16"/>
      <c r="K35" s="24"/>
      <c r="L35" s="38">
        <v>479.41</v>
      </c>
      <c r="M35" s="19"/>
      <c r="N35" s="25"/>
      <c r="O35" s="19"/>
      <c r="P35" s="20"/>
      <c r="Q35" s="16"/>
      <c r="R35" s="16"/>
      <c r="S35" s="25"/>
      <c r="T35" s="16"/>
      <c r="U35" s="20"/>
      <c r="V35" s="40"/>
      <c r="W35" s="40"/>
      <c r="X35" s="40"/>
      <c r="Y35" s="22"/>
      <c r="Z35" s="23"/>
    </row>
    <row r="36" spans="1:26" ht="12" customHeight="1">
      <c r="A36" s="41">
        <v>43038</v>
      </c>
      <c r="B36" s="37" t="s">
        <v>188</v>
      </c>
      <c r="C36" s="42"/>
      <c r="D36" s="16">
        <v>2.7</v>
      </c>
      <c r="E36" s="69">
        <f t="shared" si="0"/>
        <v>0</v>
      </c>
      <c r="F36" s="43"/>
      <c r="G36" s="44"/>
      <c r="H36" s="45">
        <v>2.7</v>
      </c>
      <c r="I36" s="45"/>
      <c r="J36" s="45"/>
      <c r="K36" s="24"/>
      <c r="L36" s="46"/>
      <c r="M36" s="44"/>
      <c r="N36" s="47"/>
      <c r="O36" s="44"/>
      <c r="P36" s="45"/>
      <c r="Q36" s="16"/>
      <c r="R36" s="44"/>
      <c r="S36" s="44"/>
      <c r="T36" s="45"/>
      <c r="U36" s="45"/>
      <c r="V36" s="48"/>
      <c r="W36" s="48"/>
      <c r="X36" s="48"/>
      <c r="Y36" s="22"/>
      <c r="Z36" s="23"/>
    </row>
    <row r="37" spans="1:26" ht="12" customHeight="1">
      <c r="A37" s="41">
        <v>43038</v>
      </c>
      <c r="B37" s="37" t="s">
        <v>190</v>
      </c>
      <c r="C37" s="42"/>
      <c r="D37" s="16">
        <v>1188</v>
      </c>
      <c r="E37" s="69">
        <f t="shared" si="0"/>
        <v>0</v>
      </c>
      <c r="F37" s="43"/>
      <c r="G37" s="44"/>
      <c r="H37" s="45"/>
      <c r="I37" s="45"/>
      <c r="J37" s="45"/>
      <c r="K37" s="24">
        <v>1188</v>
      </c>
      <c r="L37" s="46"/>
      <c r="M37" s="44"/>
      <c r="N37" s="47"/>
      <c r="O37" s="44"/>
      <c r="P37" s="201"/>
      <c r="Q37" s="16"/>
      <c r="R37" s="44"/>
      <c r="S37" s="44"/>
      <c r="T37" s="45"/>
      <c r="U37" s="45"/>
      <c r="V37" s="48"/>
      <c r="W37" s="48"/>
      <c r="X37" s="48"/>
      <c r="Y37" s="22"/>
      <c r="Z37" s="23"/>
    </row>
    <row r="38" spans="1:26" ht="12" customHeight="1">
      <c r="A38" s="41">
        <v>43038</v>
      </c>
      <c r="B38" s="37" t="s">
        <v>192</v>
      </c>
      <c r="C38" s="42"/>
      <c r="D38" s="16">
        <v>479.41</v>
      </c>
      <c r="E38" s="69">
        <f t="shared" si="0"/>
        <v>0</v>
      </c>
      <c r="F38" s="43"/>
      <c r="G38" s="44"/>
      <c r="H38" s="45"/>
      <c r="I38" s="45"/>
      <c r="J38" s="45"/>
      <c r="K38" s="24"/>
      <c r="L38" s="46">
        <v>479.41</v>
      </c>
      <c r="M38" s="44"/>
      <c r="N38" s="47"/>
      <c r="O38" s="44"/>
      <c r="P38" s="16"/>
      <c r="Q38" s="16"/>
      <c r="R38" s="44"/>
      <c r="S38" s="44"/>
      <c r="T38" s="45"/>
      <c r="U38" s="45"/>
      <c r="V38" s="48"/>
      <c r="W38" s="48"/>
      <c r="X38" s="48"/>
      <c r="Y38" s="22"/>
      <c r="Z38" s="23"/>
    </row>
    <row r="39" spans="1:26" ht="12" customHeight="1">
      <c r="A39" s="41">
        <v>43046</v>
      </c>
      <c r="B39" s="203" t="s">
        <v>193</v>
      </c>
      <c r="C39" s="42"/>
      <c r="D39" s="16">
        <v>1179.02</v>
      </c>
      <c r="E39" s="69">
        <f t="shared" si="0"/>
        <v>0</v>
      </c>
      <c r="F39" s="43"/>
      <c r="G39" s="44"/>
      <c r="H39" s="45"/>
      <c r="I39" s="45"/>
      <c r="J39" s="45"/>
      <c r="K39" s="24"/>
      <c r="L39" s="46">
        <v>1179.02</v>
      </c>
      <c r="M39" s="44"/>
      <c r="N39" s="47"/>
      <c r="O39" s="44"/>
      <c r="P39" s="45"/>
      <c r="Q39" s="16"/>
      <c r="R39" s="44"/>
      <c r="S39" s="44"/>
      <c r="T39" s="45"/>
      <c r="U39" s="45"/>
      <c r="V39" s="48"/>
      <c r="W39" s="48"/>
      <c r="X39" s="48"/>
      <c r="Y39" s="22"/>
      <c r="Z39" s="23"/>
    </row>
    <row r="40" spans="1:26" ht="12" customHeight="1">
      <c r="A40" s="41">
        <v>43065</v>
      </c>
      <c r="B40" s="37" t="s">
        <v>194</v>
      </c>
      <c r="C40" s="42"/>
      <c r="D40" s="16">
        <v>1179.02</v>
      </c>
      <c r="E40" s="69">
        <f t="shared" si="0"/>
        <v>0</v>
      </c>
      <c r="F40" s="43"/>
      <c r="G40" s="44"/>
      <c r="H40" s="45"/>
      <c r="I40" s="45"/>
      <c r="J40" s="45"/>
      <c r="K40" s="24"/>
      <c r="L40" s="46">
        <v>1179.02</v>
      </c>
      <c r="M40" s="44"/>
      <c r="N40" s="47"/>
      <c r="O40" s="44"/>
      <c r="P40" s="45"/>
      <c r="Q40" s="16"/>
      <c r="R40" s="44"/>
      <c r="S40" s="44"/>
      <c r="T40" s="45"/>
      <c r="U40" s="45"/>
      <c r="V40" s="48"/>
      <c r="W40" s="48"/>
      <c r="X40" s="48"/>
      <c r="Y40" s="22"/>
      <c r="Z40" s="23"/>
    </row>
    <row r="41" spans="1:26" ht="12" customHeight="1">
      <c r="A41" s="41">
        <v>43066</v>
      </c>
      <c r="B41" s="37" t="s">
        <v>195</v>
      </c>
      <c r="C41" s="42" t="s">
        <v>201</v>
      </c>
      <c r="D41" s="16"/>
      <c r="E41" s="69">
        <f t="shared" si="0"/>
        <v>0</v>
      </c>
      <c r="F41" s="43">
        <v>372.34</v>
      </c>
      <c r="G41" s="44"/>
      <c r="H41" s="45"/>
      <c r="I41" s="45"/>
      <c r="J41" s="45"/>
      <c r="K41" s="24"/>
      <c r="L41" s="46"/>
      <c r="M41" s="44"/>
      <c r="N41" s="47"/>
      <c r="O41" s="44">
        <v>372.34</v>
      </c>
      <c r="P41" s="45"/>
      <c r="Q41" s="16"/>
      <c r="R41" s="44"/>
      <c r="S41" s="44"/>
      <c r="T41" s="45"/>
      <c r="U41" s="45"/>
      <c r="V41" s="48"/>
      <c r="W41" s="48"/>
      <c r="X41" s="48"/>
      <c r="Y41" s="22"/>
      <c r="Z41" s="23"/>
    </row>
    <row r="42" spans="1:26" ht="12" customHeight="1">
      <c r="A42" s="41">
        <v>43066</v>
      </c>
      <c r="B42" s="37" t="s">
        <v>196</v>
      </c>
      <c r="C42" s="42" t="s">
        <v>202</v>
      </c>
      <c r="D42" s="16"/>
      <c r="E42" s="69">
        <f t="shared" si="0"/>
        <v>0</v>
      </c>
      <c r="F42" s="43">
        <v>10</v>
      </c>
      <c r="G42" s="44"/>
      <c r="H42" s="45"/>
      <c r="I42" s="45"/>
      <c r="J42" s="45"/>
      <c r="K42" s="24"/>
      <c r="L42" s="46"/>
      <c r="M42" s="44"/>
      <c r="N42" s="47"/>
      <c r="O42" s="45"/>
      <c r="P42" s="45"/>
      <c r="Q42" s="16"/>
      <c r="R42" s="44"/>
      <c r="S42" s="44"/>
      <c r="T42" s="45"/>
      <c r="U42" s="45"/>
      <c r="V42" s="204">
        <v>10</v>
      </c>
      <c r="W42" s="48"/>
      <c r="X42" s="48"/>
      <c r="Y42" s="22"/>
      <c r="Z42" s="23"/>
    </row>
    <row r="43" spans="1:26" ht="12" customHeight="1">
      <c r="A43" s="41">
        <v>43066</v>
      </c>
      <c r="B43" s="37" t="s">
        <v>197</v>
      </c>
      <c r="C43" s="42" t="s">
        <v>203</v>
      </c>
      <c r="D43" s="16"/>
      <c r="E43" s="69">
        <f t="shared" si="0"/>
        <v>0</v>
      </c>
      <c r="F43" s="43">
        <v>690</v>
      </c>
      <c r="G43" s="44"/>
      <c r="H43" s="45"/>
      <c r="I43" s="45"/>
      <c r="J43" s="45"/>
      <c r="K43" s="24"/>
      <c r="L43" s="46"/>
      <c r="M43" s="44"/>
      <c r="N43" s="47">
        <v>115</v>
      </c>
      <c r="O43" s="44"/>
      <c r="P43" s="45"/>
      <c r="Q43" s="16"/>
      <c r="R43" s="44"/>
      <c r="S43" s="44">
        <v>575</v>
      </c>
      <c r="T43" s="45"/>
      <c r="U43" s="45"/>
      <c r="V43" s="48"/>
      <c r="W43" s="48"/>
      <c r="X43" s="48"/>
      <c r="Y43" s="22"/>
      <c r="Z43" s="23"/>
    </row>
    <row r="44" spans="1:26" ht="12" customHeight="1">
      <c r="A44" s="41">
        <v>43066</v>
      </c>
      <c r="B44" s="37" t="s">
        <v>198</v>
      </c>
      <c r="C44" s="42" t="s">
        <v>204</v>
      </c>
      <c r="D44" s="16"/>
      <c r="E44" s="69">
        <f t="shared" si="0"/>
        <v>0</v>
      </c>
      <c r="F44" s="43">
        <v>90</v>
      </c>
      <c r="G44" s="44"/>
      <c r="H44" s="45"/>
      <c r="I44" s="45"/>
      <c r="J44" s="45"/>
      <c r="K44" s="24"/>
      <c r="L44" s="46"/>
      <c r="M44" s="44"/>
      <c r="N44" s="47"/>
      <c r="O44" s="44"/>
      <c r="P44" s="45"/>
      <c r="Q44" s="16"/>
      <c r="R44" s="44"/>
      <c r="S44" s="44">
        <v>90</v>
      </c>
      <c r="T44" s="45"/>
      <c r="U44" s="45"/>
      <c r="V44" s="48"/>
      <c r="W44" s="48"/>
      <c r="X44" s="48"/>
      <c r="Y44" s="22"/>
      <c r="Z44" s="23"/>
    </row>
    <row r="45" spans="1:26" ht="12" customHeight="1">
      <c r="A45" s="41">
        <v>43066</v>
      </c>
      <c r="B45" s="37" t="s">
        <v>199</v>
      </c>
      <c r="C45" s="42" t="s">
        <v>205</v>
      </c>
      <c r="D45" s="16"/>
      <c r="E45" s="69">
        <f t="shared" si="0"/>
        <v>0</v>
      </c>
      <c r="F45" s="43">
        <v>29.36</v>
      </c>
      <c r="G45" s="44"/>
      <c r="H45" s="45"/>
      <c r="I45" s="45"/>
      <c r="J45" s="45"/>
      <c r="K45" s="24"/>
      <c r="L45" s="46"/>
      <c r="M45" s="44"/>
      <c r="N45" s="47">
        <v>4.89</v>
      </c>
      <c r="O45" s="44"/>
      <c r="P45" s="45">
        <v>24.47</v>
      </c>
      <c r="Q45" s="16"/>
      <c r="R45" s="44"/>
      <c r="S45" s="44"/>
      <c r="T45" s="45"/>
      <c r="U45" s="45"/>
      <c r="V45" s="48"/>
      <c r="W45" s="48"/>
      <c r="X45" s="48"/>
      <c r="Y45" s="22"/>
      <c r="Z45" s="23"/>
    </row>
    <row r="46" spans="1:26" ht="12" customHeight="1">
      <c r="A46" s="41">
        <v>43055</v>
      </c>
      <c r="B46" s="37" t="s">
        <v>200</v>
      </c>
      <c r="C46" s="42" t="s">
        <v>208</v>
      </c>
      <c r="D46" s="16"/>
      <c r="E46" s="69">
        <f t="shared" si="0"/>
        <v>0</v>
      </c>
      <c r="F46" s="43">
        <v>2409.6</v>
      </c>
      <c r="G46" s="44"/>
      <c r="H46" s="45"/>
      <c r="I46" s="45"/>
      <c r="J46" s="45"/>
      <c r="K46" s="24"/>
      <c r="L46" s="46"/>
      <c r="M46" s="44"/>
      <c r="N46" s="47"/>
      <c r="O46" s="44"/>
      <c r="P46" s="45"/>
      <c r="Q46" s="16"/>
      <c r="R46" s="44"/>
      <c r="S46" s="44"/>
      <c r="T46" s="45"/>
      <c r="U46" s="45"/>
      <c r="V46" s="48">
        <v>2409.6</v>
      </c>
      <c r="W46" s="48"/>
      <c r="X46" s="48"/>
      <c r="Y46" s="22"/>
      <c r="Z46" s="23"/>
    </row>
    <row r="47" spans="1:26" ht="12" customHeight="1">
      <c r="A47" s="41">
        <v>43066</v>
      </c>
      <c r="B47" s="37" t="s">
        <v>206</v>
      </c>
      <c r="C47" s="42" t="s">
        <v>207</v>
      </c>
      <c r="D47" s="16"/>
      <c r="E47" s="69">
        <f t="shared" si="0"/>
        <v>0</v>
      </c>
      <c r="F47" s="43">
        <v>5623.34</v>
      </c>
      <c r="G47" s="44"/>
      <c r="H47" s="45"/>
      <c r="I47" s="45"/>
      <c r="J47" s="45"/>
      <c r="K47" s="24"/>
      <c r="L47" s="46"/>
      <c r="M47" s="44"/>
      <c r="N47" s="47">
        <v>1338.82</v>
      </c>
      <c r="O47" s="44"/>
      <c r="P47" s="45"/>
      <c r="Q47" s="16"/>
      <c r="R47" s="44"/>
      <c r="S47" s="44"/>
      <c r="T47" s="45"/>
      <c r="U47" s="45"/>
      <c r="V47" s="48">
        <v>4284.52</v>
      </c>
      <c r="W47" s="48"/>
      <c r="X47" s="48"/>
      <c r="Y47" s="22"/>
      <c r="Z47" s="23"/>
    </row>
    <row r="48" spans="1:26" ht="12" customHeight="1">
      <c r="A48" s="41">
        <v>43101</v>
      </c>
      <c r="B48" s="37" t="s">
        <v>209</v>
      </c>
      <c r="C48" s="42" t="s">
        <v>210</v>
      </c>
      <c r="D48" s="16"/>
      <c r="E48" s="69">
        <f t="shared" si="0"/>
        <v>0</v>
      </c>
      <c r="F48" s="43">
        <v>139.6</v>
      </c>
      <c r="G48" s="44"/>
      <c r="H48" s="45"/>
      <c r="I48" s="45"/>
      <c r="J48" s="45"/>
      <c r="K48" s="24"/>
      <c r="L48" s="46"/>
      <c r="M48" s="44"/>
      <c r="N48" s="47"/>
      <c r="O48" s="44">
        <v>139.6</v>
      </c>
      <c r="P48" s="45"/>
      <c r="Q48" s="16"/>
      <c r="R48" s="44"/>
      <c r="S48" s="44"/>
      <c r="T48" s="45"/>
      <c r="U48" s="45"/>
      <c r="V48" s="48"/>
      <c r="W48" s="48"/>
      <c r="X48" s="48"/>
      <c r="Y48" s="22"/>
      <c r="Z48" s="23"/>
    </row>
    <row r="49" spans="1:26" ht="12" customHeight="1">
      <c r="A49" s="41">
        <v>43101</v>
      </c>
      <c r="B49" s="37" t="s">
        <v>189</v>
      </c>
      <c r="C49" s="42"/>
      <c r="D49" s="16">
        <v>0.01</v>
      </c>
      <c r="E49" s="69">
        <f t="shared" si="0"/>
        <v>0</v>
      </c>
      <c r="F49" s="43"/>
      <c r="G49" s="44"/>
      <c r="H49" s="45"/>
      <c r="I49" s="45">
        <v>0.01</v>
      </c>
      <c r="J49" s="45"/>
      <c r="K49" s="24"/>
      <c r="L49" s="46"/>
      <c r="M49" s="44"/>
      <c r="N49" s="47"/>
      <c r="O49" s="44"/>
      <c r="P49" s="45"/>
      <c r="Q49" s="16"/>
      <c r="R49" s="44"/>
      <c r="S49" s="44"/>
      <c r="T49" s="45"/>
      <c r="U49" s="45"/>
      <c r="V49" s="48"/>
      <c r="W49" s="48"/>
      <c r="X49" s="48"/>
      <c r="Y49" s="22"/>
      <c r="Z49" s="23"/>
    </row>
    <row r="50" spans="1:26" ht="12" customHeight="1">
      <c r="A50" s="41">
        <v>43054</v>
      </c>
      <c r="B50" s="37" t="s">
        <v>211</v>
      </c>
      <c r="C50" s="42"/>
      <c r="D50" s="16">
        <v>1179.02</v>
      </c>
      <c r="E50" s="69">
        <f t="shared" si="0"/>
        <v>0</v>
      </c>
      <c r="F50" s="43"/>
      <c r="G50" s="44"/>
      <c r="H50" s="45"/>
      <c r="I50" s="45"/>
      <c r="J50" s="45"/>
      <c r="K50" s="24"/>
      <c r="L50" s="46">
        <v>1179.02</v>
      </c>
      <c r="M50" s="44"/>
      <c r="N50" s="47"/>
      <c r="O50" s="44"/>
      <c r="P50" s="45"/>
      <c r="Q50" s="16"/>
      <c r="R50" s="44"/>
      <c r="S50" s="44"/>
      <c r="T50" s="45"/>
      <c r="U50" s="45"/>
      <c r="V50" s="48"/>
      <c r="W50" s="48"/>
      <c r="X50" s="48"/>
      <c r="Y50" s="22"/>
      <c r="Z50" s="23"/>
    </row>
    <row r="51" spans="1:26" ht="12" customHeight="1">
      <c r="A51" s="41">
        <v>43054</v>
      </c>
      <c r="B51" s="37" t="s">
        <v>212</v>
      </c>
      <c r="C51" s="42"/>
      <c r="D51" s="16">
        <v>1179.02</v>
      </c>
      <c r="E51" s="69">
        <f t="shared" si="0"/>
        <v>0</v>
      </c>
      <c r="F51" s="43"/>
      <c r="G51" s="44"/>
      <c r="H51" s="45"/>
      <c r="I51" s="45"/>
      <c r="J51" s="45"/>
      <c r="K51" s="24"/>
      <c r="L51" s="46">
        <v>1179.02</v>
      </c>
      <c r="M51" s="44"/>
      <c r="N51" s="47"/>
      <c r="O51" s="44"/>
      <c r="P51" s="45"/>
      <c r="Q51" s="16"/>
      <c r="R51" s="44"/>
      <c r="S51" s="44"/>
      <c r="T51" s="45"/>
      <c r="U51" s="45"/>
      <c r="V51" s="48"/>
      <c r="W51" s="48"/>
      <c r="X51" s="48"/>
      <c r="Y51" s="22"/>
      <c r="Z51" s="23"/>
    </row>
    <row r="52" spans="1:26" ht="12" customHeight="1">
      <c r="A52" s="41">
        <v>43054</v>
      </c>
      <c r="B52" s="37" t="s">
        <v>213</v>
      </c>
      <c r="C52" s="42"/>
      <c r="D52" s="16">
        <v>1179.02</v>
      </c>
      <c r="E52" s="69">
        <f t="shared" si="0"/>
        <v>0</v>
      </c>
      <c r="F52" s="49"/>
      <c r="G52" s="44"/>
      <c r="H52" s="45"/>
      <c r="I52" s="45"/>
      <c r="J52" s="45"/>
      <c r="K52" s="24"/>
      <c r="L52" s="46">
        <v>1179.02</v>
      </c>
      <c r="M52" s="44"/>
      <c r="N52" s="47"/>
      <c r="O52" s="44"/>
      <c r="P52" s="45"/>
      <c r="Q52" s="16"/>
      <c r="R52" s="44"/>
      <c r="S52" s="44"/>
      <c r="T52" s="45"/>
      <c r="U52" s="45"/>
      <c r="V52" s="48"/>
      <c r="W52" s="48"/>
      <c r="X52" s="48"/>
      <c r="Y52" s="22"/>
      <c r="Z52" s="23"/>
    </row>
    <row r="53" spans="1:26" ht="12" customHeight="1">
      <c r="A53" s="41">
        <v>43122</v>
      </c>
      <c r="B53" s="37" t="s">
        <v>221</v>
      </c>
      <c r="C53" s="42" t="s">
        <v>214</v>
      </c>
      <c r="D53" s="16"/>
      <c r="E53" s="69">
        <f t="shared" si="0"/>
        <v>0</v>
      </c>
      <c r="F53" s="43">
        <v>372.34</v>
      </c>
      <c r="G53" s="44"/>
      <c r="H53" s="45"/>
      <c r="I53" s="45"/>
      <c r="J53" s="45"/>
      <c r="K53" s="24"/>
      <c r="L53" s="46"/>
      <c r="M53" s="44"/>
      <c r="N53" s="47"/>
      <c r="O53" s="44">
        <v>372.34</v>
      </c>
      <c r="P53" s="45"/>
      <c r="Q53" s="16"/>
      <c r="R53" s="44"/>
      <c r="S53" s="44"/>
      <c r="T53" s="45"/>
      <c r="U53" s="45"/>
      <c r="V53" s="48"/>
      <c r="W53" s="48"/>
      <c r="X53" s="48"/>
      <c r="Y53" s="22"/>
      <c r="Z53" s="23"/>
    </row>
    <row r="54" spans="1:26" ht="12" customHeight="1">
      <c r="A54" s="41">
        <v>43122</v>
      </c>
      <c r="B54" s="37" t="s">
        <v>215</v>
      </c>
      <c r="C54" s="42" t="s">
        <v>216</v>
      </c>
      <c r="D54" s="16"/>
      <c r="E54" s="69">
        <f t="shared" si="0"/>
        <v>0</v>
      </c>
      <c r="F54" s="43">
        <v>64.5</v>
      </c>
      <c r="G54" s="44"/>
      <c r="H54" s="45"/>
      <c r="I54" s="45"/>
      <c r="J54" s="45"/>
      <c r="K54" s="24"/>
      <c r="L54" s="46"/>
      <c r="M54" s="44"/>
      <c r="N54" s="47"/>
      <c r="O54" s="44"/>
      <c r="P54" s="45">
        <v>64.5</v>
      </c>
      <c r="Q54" s="16"/>
      <c r="R54" s="44"/>
      <c r="S54" s="44"/>
      <c r="T54" s="45"/>
      <c r="U54" s="45"/>
      <c r="V54" s="48"/>
      <c r="W54" s="48"/>
      <c r="X54" s="48"/>
      <c r="Y54" s="22"/>
      <c r="Z54" s="23"/>
    </row>
    <row r="55" spans="1:26" ht="12" customHeight="1">
      <c r="A55" s="41" t="s">
        <v>217</v>
      </c>
      <c r="B55" s="37" t="s">
        <v>218</v>
      </c>
      <c r="C55" s="42" t="s">
        <v>219</v>
      </c>
      <c r="D55" s="16"/>
      <c r="E55" s="69">
        <f aca="true" t="shared" si="1" ref="E55:E66">(D55+F55)-SUM(G55:X55)</f>
        <v>0</v>
      </c>
      <c r="F55" s="43">
        <v>293.84</v>
      </c>
      <c r="G55" s="44"/>
      <c r="H55" s="45"/>
      <c r="I55" s="45"/>
      <c r="J55" s="45"/>
      <c r="K55" s="24"/>
      <c r="L55" s="46"/>
      <c r="M55" s="44"/>
      <c r="N55" s="47">
        <v>0.4</v>
      </c>
      <c r="O55" s="44"/>
      <c r="P55" s="45"/>
      <c r="Q55" s="16"/>
      <c r="R55" s="44"/>
      <c r="S55" s="44"/>
      <c r="T55" s="45"/>
      <c r="U55" s="45">
        <v>293.44</v>
      </c>
      <c r="V55" s="48"/>
      <c r="W55" s="48"/>
      <c r="X55" s="48"/>
      <c r="Y55" s="22"/>
      <c r="Z55" s="23"/>
    </row>
    <row r="56" spans="1:26" ht="12" customHeight="1">
      <c r="A56" s="41">
        <v>43122</v>
      </c>
      <c r="B56" s="37" t="s">
        <v>222</v>
      </c>
      <c r="C56" s="42" t="s">
        <v>220</v>
      </c>
      <c r="D56" s="16"/>
      <c r="E56" s="69">
        <f t="shared" si="1"/>
        <v>0</v>
      </c>
      <c r="F56" s="43">
        <v>18</v>
      </c>
      <c r="G56" s="44"/>
      <c r="H56" s="45"/>
      <c r="I56" s="45"/>
      <c r="J56" s="45"/>
      <c r="K56" s="24"/>
      <c r="L56" s="46"/>
      <c r="M56" s="44"/>
      <c r="N56" s="47">
        <v>3</v>
      </c>
      <c r="O56" s="44"/>
      <c r="P56" s="45">
        <v>15</v>
      </c>
      <c r="Q56" s="16"/>
      <c r="R56" s="44"/>
      <c r="S56" s="44"/>
      <c r="T56" s="45"/>
      <c r="U56" s="45"/>
      <c r="V56" s="48"/>
      <c r="W56" s="48"/>
      <c r="X56" s="48"/>
      <c r="Y56" s="22"/>
      <c r="Z56" s="23"/>
    </row>
    <row r="57" spans="1:26" ht="12" customHeight="1">
      <c r="A57" s="41">
        <v>43101</v>
      </c>
      <c r="B57" s="37" t="s">
        <v>189</v>
      </c>
      <c r="C57" s="42"/>
      <c r="D57" s="16">
        <v>0.01</v>
      </c>
      <c r="E57" s="69">
        <f t="shared" si="1"/>
        <v>0</v>
      </c>
      <c r="F57" s="43"/>
      <c r="G57" s="44"/>
      <c r="H57" s="45"/>
      <c r="I57" s="45">
        <v>0.01</v>
      </c>
      <c r="J57" s="45"/>
      <c r="K57" s="24"/>
      <c r="L57" s="46"/>
      <c r="M57" s="44"/>
      <c r="N57" s="47"/>
      <c r="O57" s="44"/>
      <c r="P57" s="45"/>
      <c r="Q57" s="16"/>
      <c r="R57" s="44"/>
      <c r="S57" s="44"/>
      <c r="T57" s="45"/>
      <c r="U57" s="45"/>
      <c r="V57" s="48"/>
      <c r="W57" s="48"/>
      <c r="X57" s="48"/>
      <c r="Y57" s="22"/>
      <c r="Z57" s="23"/>
    </row>
    <row r="58" spans="1:26" ht="12" customHeight="1">
      <c r="A58" s="41">
        <v>43168</v>
      </c>
      <c r="B58" s="37" t="s">
        <v>223</v>
      </c>
      <c r="C58" s="42"/>
      <c r="D58" s="16">
        <v>1742.89</v>
      </c>
      <c r="E58" s="69">
        <f t="shared" si="1"/>
        <v>0</v>
      </c>
      <c r="F58" s="43"/>
      <c r="G58" s="44"/>
      <c r="H58" s="45"/>
      <c r="I58" s="45"/>
      <c r="J58" s="45"/>
      <c r="K58" s="24"/>
      <c r="L58" s="46"/>
      <c r="M58" s="44">
        <v>1742.89</v>
      </c>
      <c r="N58" s="47"/>
      <c r="O58" s="44"/>
      <c r="P58" s="45"/>
      <c r="Q58" s="16"/>
      <c r="R58" s="44"/>
      <c r="S58" s="44"/>
      <c r="T58" s="45"/>
      <c r="U58" s="45"/>
      <c r="V58" s="48"/>
      <c r="W58" s="48"/>
      <c r="X58" s="48"/>
      <c r="Y58" s="22"/>
      <c r="Z58" s="23"/>
    </row>
    <row r="59" spans="1:26" ht="12" customHeight="1">
      <c r="A59" s="41">
        <v>43185</v>
      </c>
      <c r="B59" s="37" t="s">
        <v>224</v>
      </c>
      <c r="C59" s="42" t="s">
        <v>225</v>
      </c>
      <c r="D59" s="16"/>
      <c r="E59" s="69">
        <f t="shared" si="1"/>
        <v>0</v>
      </c>
      <c r="F59" s="43">
        <v>139.6</v>
      </c>
      <c r="G59" s="44"/>
      <c r="H59" s="45"/>
      <c r="I59" s="45"/>
      <c r="J59" s="45"/>
      <c r="K59" s="24"/>
      <c r="L59" s="46"/>
      <c r="M59" s="44"/>
      <c r="N59" s="47"/>
      <c r="O59" s="44">
        <v>139.6</v>
      </c>
      <c r="P59" s="45"/>
      <c r="Q59" s="16"/>
      <c r="R59" s="44"/>
      <c r="S59" s="44"/>
      <c r="T59" s="45"/>
      <c r="U59" s="45"/>
      <c r="V59" s="48"/>
      <c r="W59" s="48"/>
      <c r="X59" s="48"/>
      <c r="Y59" s="22"/>
      <c r="Z59" s="23"/>
    </row>
    <row r="60" spans="1:26" ht="12" customHeight="1">
      <c r="A60" s="41">
        <v>43185</v>
      </c>
      <c r="B60" s="37" t="s">
        <v>226</v>
      </c>
      <c r="C60" s="42" t="s">
        <v>227</v>
      </c>
      <c r="D60" s="16"/>
      <c r="E60" s="69">
        <f t="shared" si="1"/>
        <v>0</v>
      </c>
      <c r="F60" s="43">
        <v>372.14</v>
      </c>
      <c r="G60" s="44"/>
      <c r="H60" s="45"/>
      <c r="I60" s="45"/>
      <c r="J60" s="45"/>
      <c r="K60" s="24"/>
      <c r="L60" s="46"/>
      <c r="M60" s="44"/>
      <c r="N60" s="47"/>
      <c r="O60" s="44">
        <v>372.14</v>
      </c>
      <c r="P60" s="45"/>
      <c r="Q60" s="16"/>
      <c r="R60" s="44"/>
      <c r="S60" s="44"/>
      <c r="T60" s="45"/>
      <c r="U60" s="45"/>
      <c r="V60" s="48"/>
      <c r="W60" s="48"/>
      <c r="X60" s="48"/>
      <c r="Y60" s="22"/>
      <c r="Z60" s="23"/>
    </row>
    <row r="61" spans="1:26" ht="12" customHeight="1">
      <c r="A61" s="41">
        <v>43185</v>
      </c>
      <c r="B61" s="37" t="s">
        <v>228</v>
      </c>
      <c r="C61" s="42" t="s">
        <v>229</v>
      </c>
      <c r="D61" s="16"/>
      <c r="E61" s="69">
        <f t="shared" si="1"/>
        <v>0</v>
      </c>
      <c r="F61" s="43">
        <v>41.56</v>
      </c>
      <c r="G61" s="44"/>
      <c r="H61" s="45"/>
      <c r="I61" s="45"/>
      <c r="J61" s="45"/>
      <c r="K61" s="24"/>
      <c r="L61" s="46"/>
      <c r="M61" s="44"/>
      <c r="N61" s="47"/>
      <c r="O61" s="44"/>
      <c r="P61" s="45">
        <v>41.56</v>
      </c>
      <c r="Q61" s="16"/>
      <c r="R61" s="44"/>
      <c r="S61" s="44"/>
      <c r="T61" s="45"/>
      <c r="U61" s="45"/>
      <c r="V61" s="48"/>
      <c r="W61" s="48"/>
      <c r="X61" s="48"/>
      <c r="Y61" s="22"/>
      <c r="Z61" s="23"/>
    </row>
    <row r="62" spans="1:26" ht="12" customHeight="1">
      <c r="A62" s="41">
        <v>43185</v>
      </c>
      <c r="B62" s="37" t="s">
        <v>230</v>
      </c>
      <c r="C62" s="42" t="s">
        <v>231</v>
      </c>
      <c r="D62" s="16"/>
      <c r="E62" s="69">
        <f t="shared" si="1"/>
        <v>0</v>
      </c>
      <c r="F62" s="43">
        <v>600</v>
      </c>
      <c r="G62" s="44"/>
      <c r="H62" s="45"/>
      <c r="I62" s="45"/>
      <c r="J62" s="45"/>
      <c r="K62" s="24"/>
      <c r="L62" s="46"/>
      <c r="M62" s="44"/>
      <c r="N62" s="47"/>
      <c r="O62" s="44"/>
      <c r="P62" s="45"/>
      <c r="Q62" s="16"/>
      <c r="R62" s="44"/>
      <c r="S62" s="44"/>
      <c r="T62" s="45"/>
      <c r="U62" s="45"/>
      <c r="V62" s="48">
        <v>600</v>
      </c>
      <c r="W62" s="48"/>
      <c r="X62" s="48"/>
      <c r="Y62" s="22"/>
      <c r="Z62" s="23"/>
    </row>
    <row r="63" spans="1:26" ht="12" customHeight="1">
      <c r="A63" s="41">
        <v>43185</v>
      </c>
      <c r="B63" s="37" t="s">
        <v>232</v>
      </c>
      <c r="C63" s="42" t="s">
        <v>233</v>
      </c>
      <c r="D63" s="16"/>
      <c r="E63" s="69">
        <f t="shared" si="1"/>
        <v>0</v>
      </c>
      <c r="F63" s="43">
        <v>10</v>
      </c>
      <c r="G63" s="44"/>
      <c r="H63" s="45"/>
      <c r="I63" s="45"/>
      <c r="J63" s="45"/>
      <c r="K63" s="24"/>
      <c r="L63" s="46"/>
      <c r="M63" s="44"/>
      <c r="N63" s="47"/>
      <c r="O63" s="44"/>
      <c r="P63" s="45">
        <v>10</v>
      </c>
      <c r="Q63" s="16"/>
      <c r="R63" s="44"/>
      <c r="S63" s="44"/>
      <c r="T63" s="45"/>
      <c r="U63" s="45"/>
      <c r="V63" s="48"/>
      <c r="W63" s="48"/>
      <c r="X63" s="48"/>
      <c r="Y63" s="22"/>
      <c r="Z63" s="23"/>
    </row>
    <row r="64" spans="1:26" ht="12" customHeight="1">
      <c r="A64" s="41">
        <v>43055</v>
      </c>
      <c r="B64" s="37"/>
      <c r="C64" s="42"/>
      <c r="D64" s="16"/>
      <c r="E64" s="69">
        <f t="shared" si="1"/>
        <v>0</v>
      </c>
      <c r="F64" s="43"/>
      <c r="G64" s="44"/>
      <c r="H64" s="45"/>
      <c r="I64" s="45"/>
      <c r="J64" s="45"/>
      <c r="K64" s="24"/>
      <c r="L64" s="46"/>
      <c r="M64" s="44"/>
      <c r="N64" s="47"/>
      <c r="O64" s="44"/>
      <c r="P64" s="45"/>
      <c r="Q64" s="16"/>
      <c r="R64" s="44"/>
      <c r="S64" s="44"/>
      <c r="T64" s="45"/>
      <c r="U64" s="45"/>
      <c r="V64" s="48"/>
      <c r="W64" s="48"/>
      <c r="X64" s="48"/>
      <c r="Y64" s="22"/>
      <c r="Z64" s="23"/>
    </row>
    <row r="65" spans="1:26" ht="11.25" customHeight="1">
      <c r="A65" s="41"/>
      <c r="B65" s="37"/>
      <c r="C65" s="42"/>
      <c r="D65" s="50"/>
      <c r="E65" s="69">
        <f t="shared" si="1"/>
        <v>0</v>
      </c>
      <c r="F65" s="51"/>
      <c r="G65" s="52"/>
      <c r="H65" s="53"/>
      <c r="I65" s="53"/>
      <c r="J65" s="53"/>
      <c r="K65" s="50"/>
      <c r="L65" s="54"/>
      <c r="M65" s="52"/>
      <c r="N65" s="55"/>
      <c r="O65" s="52"/>
      <c r="P65" s="53"/>
      <c r="Q65" s="50"/>
      <c r="R65" s="52"/>
      <c r="S65" s="52"/>
      <c r="T65" s="53"/>
      <c r="U65" s="53"/>
      <c r="V65" s="48"/>
      <c r="W65" s="48"/>
      <c r="X65" s="48"/>
      <c r="Y65" s="22"/>
      <c r="Z65" s="23"/>
    </row>
    <row r="66" spans="1:26" ht="12" customHeight="1">
      <c r="A66" s="41"/>
      <c r="B66" s="37"/>
      <c r="C66" s="42"/>
      <c r="D66" s="50"/>
      <c r="E66" s="69">
        <f t="shared" si="1"/>
        <v>0</v>
      </c>
      <c r="F66" s="51"/>
      <c r="G66" s="52"/>
      <c r="H66" s="53"/>
      <c r="I66" s="53"/>
      <c r="J66" s="53"/>
      <c r="K66" s="50"/>
      <c r="L66" s="54"/>
      <c r="M66" s="52"/>
      <c r="N66" s="55"/>
      <c r="O66" s="52"/>
      <c r="P66" s="53"/>
      <c r="Q66" s="50"/>
      <c r="R66" s="52"/>
      <c r="S66" s="52"/>
      <c r="T66" s="53"/>
      <c r="U66" s="53"/>
      <c r="V66" s="48"/>
      <c r="W66" s="48"/>
      <c r="X66" s="48"/>
      <c r="Y66" s="22"/>
      <c r="Z66" s="23"/>
    </row>
    <row r="67" spans="1:26" ht="12" customHeight="1">
      <c r="A67" s="41"/>
      <c r="B67" s="37"/>
      <c r="C67" s="42"/>
      <c r="D67" s="16"/>
      <c r="E67" s="69">
        <f t="shared" si="0"/>
        <v>0</v>
      </c>
      <c r="F67" s="43"/>
      <c r="G67" s="44"/>
      <c r="H67" s="45"/>
      <c r="I67" s="45"/>
      <c r="J67" s="45"/>
      <c r="K67" s="24"/>
      <c r="L67" s="46"/>
      <c r="M67" s="44"/>
      <c r="N67" s="47"/>
      <c r="O67" s="44"/>
      <c r="P67" s="45"/>
      <c r="Q67" s="16"/>
      <c r="R67" s="44"/>
      <c r="S67" s="44"/>
      <c r="T67" s="45"/>
      <c r="U67" s="45"/>
      <c r="V67" s="48"/>
      <c r="W67" s="48"/>
      <c r="X67" s="48"/>
      <c r="Y67" s="22"/>
      <c r="Z67" s="23"/>
    </row>
    <row r="68" spans="1:26" ht="12" customHeight="1">
      <c r="A68" s="41"/>
      <c r="B68" s="37"/>
      <c r="C68" s="42"/>
      <c r="D68" s="16"/>
      <c r="E68" s="69">
        <f t="shared" si="0"/>
        <v>0</v>
      </c>
      <c r="F68" s="43"/>
      <c r="G68" s="44"/>
      <c r="H68" s="45"/>
      <c r="I68" s="45"/>
      <c r="J68" s="45"/>
      <c r="K68" s="24"/>
      <c r="L68" s="46"/>
      <c r="M68" s="44"/>
      <c r="N68" s="47"/>
      <c r="O68" s="44"/>
      <c r="P68" s="45"/>
      <c r="Q68" s="16"/>
      <c r="R68" s="44"/>
      <c r="S68" s="44"/>
      <c r="T68" s="45"/>
      <c r="U68" s="45"/>
      <c r="V68" s="48"/>
      <c r="W68" s="48"/>
      <c r="X68" s="48"/>
      <c r="Y68" s="22"/>
      <c r="Z68" s="23"/>
    </row>
    <row r="69" spans="1:26" ht="12" customHeight="1">
      <c r="A69" s="41"/>
      <c r="B69" s="37"/>
      <c r="C69" s="42"/>
      <c r="D69" s="16"/>
      <c r="E69" s="69">
        <f t="shared" si="0"/>
        <v>0</v>
      </c>
      <c r="F69" s="43"/>
      <c r="G69" s="44"/>
      <c r="H69" s="45"/>
      <c r="I69" s="45"/>
      <c r="J69" s="45"/>
      <c r="K69" s="24"/>
      <c r="L69" s="46"/>
      <c r="M69" s="44"/>
      <c r="N69" s="47"/>
      <c r="O69" s="44"/>
      <c r="P69" s="45"/>
      <c r="Q69" s="16"/>
      <c r="R69" s="44"/>
      <c r="S69" s="44"/>
      <c r="T69" s="45"/>
      <c r="U69" s="45"/>
      <c r="V69" s="48"/>
      <c r="W69" s="48"/>
      <c r="X69" s="48"/>
      <c r="Y69" s="22"/>
      <c r="Z69" s="23"/>
    </row>
    <row r="70" spans="1:26" ht="12" customHeight="1">
      <c r="A70" s="41"/>
      <c r="B70" s="37"/>
      <c r="C70" s="42"/>
      <c r="D70" s="16"/>
      <c r="E70" s="69">
        <f t="shared" si="0"/>
        <v>0</v>
      </c>
      <c r="F70" s="43"/>
      <c r="G70" s="44"/>
      <c r="H70" s="45"/>
      <c r="I70" s="45"/>
      <c r="J70" s="45"/>
      <c r="K70" s="24"/>
      <c r="L70" s="46"/>
      <c r="M70" s="44"/>
      <c r="N70" s="47"/>
      <c r="O70" s="44"/>
      <c r="P70" s="45"/>
      <c r="Q70" s="16"/>
      <c r="R70" s="44"/>
      <c r="S70" s="44"/>
      <c r="T70" s="45"/>
      <c r="U70" s="45"/>
      <c r="V70" s="48"/>
      <c r="W70" s="48"/>
      <c r="X70" s="48"/>
      <c r="Y70" s="22"/>
      <c r="Z70" s="23"/>
    </row>
    <row r="71" spans="1:26" ht="12" customHeight="1">
      <c r="A71" s="41"/>
      <c r="B71" s="37"/>
      <c r="C71" s="42"/>
      <c r="D71" s="16"/>
      <c r="E71" s="69">
        <f t="shared" si="0"/>
        <v>0</v>
      </c>
      <c r="F71" s="43"/>
      <c r="G71" s="44"/>
      <c r="H71" s="45"/>
      <c r="I71" s="45"/>
      <c r="J71" s="45"/>
      <c r="K71" s="24"/>
      <c r="L71" s="46"/>
      <c r="M71" s="44"/>
      <c r="N71" s="47"/>
      <c r="O71" s="44"/>
      <c r="P71" s="45"/>
      <c r="Q71" s="16"/>
      <c r="R71" s="44"/>
      <c r="S71" s="44"/>
      <c r="T71" s="45"/>
      <c r="U71" s="45"/>
      <c r="V71" s="48"/>
      <c r="W71" s="48"/>
      <c r="X71" s="48"/>
      <c r="Y71" s="22"/>
      <c r="Z71" s="23"/>
    </row>
    <row r="72" spans="1:26" ht="12" customHeight="1">
      <c r="A72" s="41"/>
      <c r="B72" s="37"/>
      <c r="C72" s="42"/>
      <c r="D72" s="16"/>
      <c r="E72" s="69">
        <f t="shared" si="0"/>
        <v>0</v>
      </c>
      <c r="F72" s="43"/>
      <c r="G72" s="44"/>
      <c r="H72" s="45"/>
      <c r="I72" s="45"/>
      <c r="J72" s="45"/>
      <c r="K72" s="24"/>
      <c r="L72" s="46"/>
      <c r="M72" s="44"/>
      <c r="N72" s="47"/>
      <c r="O72" s="44"/>
      <c r="P72" s="45"/>
      <c r="Q72" s="16"/>
      <c r="R72" s="44"/>
      <c r="S72" s="44"/>
      <c r="T72" s="45"/>
      <c r="U72" s="45"/>
      <c r="V72" s="48"/>
      <c r="W72" s="48"/>
      <c r="X72" s="48"/>
      <c r="Y72" s="22"/>
      <c r="Z72" s="23"/>
    </row>
    <row r="73" spans="1:26" ht="12" customHeight="1">
      <c r="A73" s="41"/>
      <c r="B73" s="37"/>
      <c r="C73" s="42"/>
      <c r="D73" s="16"/>
      <c r="E73" s="69">
        <f t="shared" si="0"/>
        <v>0</v>
      </c>
      <c r="F73" s="43"/>
      <c r="G73" s="44"/>
      <c r="H73" s="45"/>
      <c r="I73" s="45"/>
      <c r="J73" s="45"/>
      <c r="K73" s="24"/>
      <c r="L73" s="46"/>
      <c r="M73" s="44"/>
      <c r="N73" s="47"/>
      <c r="O73" s="44"/>
      <c r="P73" s="45"/>
      <c r="Q73" s="16"/>
      <c r="R73" s="44"/>
      <c r="S73" s="44"/>
      <c r="T73" s="45"/>
      <c r="U73" s="45"/>
      <c r="V73" s="48"/>
      <c r="W73" s="48"/>
      <c r="X73" s="48"/>
      <c r="Y73" s="22"/>
      <c r="Z73" s="23"/>
    </row>
    <row r="74" spans="1:26" ht="12" customHeight="1">
      <c r="A74" s="41"/>
      <c r="B74" s="37"/>
      <c r="C74" s="42"/>
      <c r="D74" s="16"/>
      <c r="E74" s="69">
        <f t="shared" si="0"/>
        <v>0</v>
      </c>
      <c r="F74" s="43"/>
      <c r="G74" s="44"/>
      <c r="H74" s="45"/>
      <c r="I74" s="45"/>
      <c r="J74" s="45"/>
      <c r="K74" s="24"/>
      <c r="L74" s="46"/>
      <c r="M74" s="44"/>
      <c r="N74" s="47"/>
      <c r="O74" s="44"/>
      <c r="P74" s="45"/>
      <c r="Q74" s="16"/>
      <c r="R74" s="44"/>
      <c r="S74" s="44"/>
      <c r="T74" s="45"/>
      <c r="U74" s="45"/>
      <c r="V74" s="48"/>
      <c r="W74" s="48"/>
      <c r="X74" s="48"/>
      <c r="Y74" s="22"/>
      <c r="Z74" s="23"/>
    </row>
    <row r="75" spans="1:26" ht="12" customHeight="1">
      <c r="A75" s="41"/>
      <c r="B75" s="37"/>
      <c r="C75" s="42"/>
      <c r="D75" s="16"/>
      <c r="E75" s="69">
        <f t="shared" si="0"/>
        <v>0</v>
      </c>
      <c r="F75" s="43"/>
      <c r="G75" s="44"/>
      <c r="H75" s="45"/>
      <c r="I75" s="45"/>
      <c r="J75" s="45"/>
      <c r="K75" s="24"/>
      <c r="L75" s="46"/>
      <c r="M75" s="44"/>
      <c r="N75" s="47"/>
      <c r="O75" s="44"/>
      <c r="P75" s="45"/>
      <c r="Q75" s="16"/>
      <c r="R75" s="44"/>
      <c r="S75" s="44"/>
      <c r="T75" s="45"/>
      <c r="U75" s="45"/>
      <c r="V75" s="48"/>
      <c r="W75" s="48"/>
      <c r="X75" s="48"/>
      <c r="Y75" s="22"/>
      <c r="Z75" s="23"/>
    </row>
    <row r="76" spans="1:26" ht="12" customHeight="1">
      <c r="A76" s="41"/>
      <c r="B76" s="37"/>
      <c r="C76" s="42"/>
      <c r="D76" s="16"/>
      <c r="E76" s="69">
        <f t="shared" si="0"/>
        <v>0</v>
      </c>
      <c r="F76" s="43"/>
      <c r="G76" s="44"/>
      <c r="H76" s="45"/>
      <c r="I76" s="45"/>
      <c r="J76" s="45"/>
      <c r="K76" s="24"/>
      <c r="L76" s="46"/>
      <c r="M76" s="44"/>
      <c r="N76" s="47"/>
      <c r="O76" s="44"/>
      <c r="P76" s="45"/>
      <c r="Q76" s="16"/>
      <c r="R76" s="44"/>
      <c r="S76" s="44"/>
      <c r="T76" s="45"/>
      <c r="U76" s="45"/>
      <c r="V76" s="48"/>
      <c r="W76" s="48"/>
      <c r="X76" s="48"/>
      <c r="Y76" s="22"/>
      <c r="Z76" s="23"/>
    </row>
    <row r="77" spans="1:26" ht="11.25" customHeight="1">
      <c r="A77" s="41"/>
      <c r="B77" s="37"/>
      <c r="C77" s="42"/>
      <c r="D77" s="50"/>
      <c r="E77" s="69">
        <f t="shared" si="0"/>
        <v>0</v>
      </c>
      <c r="F77" s="51"/>
      <c r="G77" s="52"/>
      <c r="H77" s="53"/>
      <c r="I77" s="53"/>
      <c r="J77" s="53"/>
      <c r="K77" s="50"/>
      <c r="L77" s="54"/>
      <c r="M77" s="52"/>
      <c r="N77" s="55"/>
      <c r="O77" s="52"/>
      <c r="P77" s="53"/>
      <c r="Q77" s="50"/>
      <c r="R77" s="52"/>
      <c r="S77" s="52"/>
      <c r="T77" s="53"/>
      <c r="U77" s="53"/>
      <c r="V77" s="48"/>
      <c r="W77" s="48"/>
      <c r="X77" s="48"/>
      <c r="Y77" s="22"/>
      <c r="Z77" s="23"/>
    </row>
    <row r="78" spans="1:26" ht="12" customHeight="1">
      <c r="A78" s="41"/>
      <c r="B78" s="37"/>
      <c r="C78" s="42"/>
      <c r="D78" s="50"/>
      <c r="E78" s="69">
        <f t="shared" si="0"/>
        <v>0</v>
      </c>
      <c r="F78" s="51"/>
      <c r="G78" s="52"/>
      <c r="H78" s="53"/>
      <c r="I78" s="53"/>
      <c r="J78" s="53"/>
      <c r="K78" s="50"/>
      <c r="L78" s="54"/>
      <c r="M78" s="52"/>
      <c r="N78" s="55"/>
      <c r="O78" s="52"/>
      <c r="P78" s="53"/>
      <c r="Q78" s="50"/>
      <c r="R78" s="52"/>
      <c r="S78" s="52"/>
      <c r="T78" s="53"/>
      <c r="U78" s="53"/>
      <c r="V78" s="48"/>
      <c r="W78" s="48"/>
      <c r="X78" s="48"/>
      <c r="Y78" s="22"/>
      <c r="Z78" s="23"/>
    </row>
    <row r="79" spans="1:26" ht="12" customHeight="1">
      <c r="A79" s="41"/>
      <c r="B79" s="37"/>
      <c r="C79" s="42"/>
      <c r="D79" s="50"/>
      <c r="E79" s="69">
        <f t="shared" si="0"/>
        <v>0</v>
      </c>
      <c r="F79" s="51"/>
      <c r="G79" s="52"/>
      <c r="H79" s="53"/>
      <c r="I79" s="53"/>
      <c r="J79" s="53"/>
      <c r="K79" s="56"/>
      <c r="L79" s="55"/>
      <c r="M79" s="52"/>
      <c r="N79" s="55"/>
      <c r="O79" s="52"/>
      <c r="P79" s="53"/>
      <c r="Q79" s="50"/>
      <c r="R79" s="52"/>
      <c r="S79" s="52"/>
      <c r="T79" s="53"/>
      <c r="U79" s="53"/>
      <c r="V79" s="48"/>
      <c r="W79" s="48"/>
      <c r="X79" s="48"/>
      <c r="Y79" s="22"/>
      <c r="Z79" s="23"/>
    </row>
    <row r="80" spans="1:26" ht="12" customHeight="1">
      <c r="A80" s="103"/>
      <c r="B80" s="104" t="s">
        <v>11</v>
      </c>
      <c r="C80" s="105"/>
      <c r="D80" s="106">
        <f aca="true" t="shared" si="2" ref="D80:X80">SUM(D5:D79)</f>
        <v>21005.6</v>
      </c>
      <c r="E80" s="106">
        <f t="shared" si="2"/>
        <v>0</v>
      </c>
      <c r="F80" s="106">
        <f t="shared" si="2"/>
        <v>17254.590000000004</v>
      </c>
      <c r="G80" s="106">
        <f t="shared" si="2"/>
        <v>11000</v>
      </c>
      <c r="H80" s="106">
        <f t="shared" si="2"/>
        <v>143.75</v>
      </c>
      <c r="I80" s="106">
        <f t="shared" si="2"/>
        <v>0.04</v>
      </c>
      <c r="J80" s="106">
        <f t="shared" si="2"/>
        <v>0</v>
      </c>
      <c r="K80" s="106">
        <f t="shared" si="2"/>
        <v>1265</v>
      </c>
      <c r="L80" s="106">
        <f t="shared" si="2"/>
        <v>6853.92</v>
      </c>
      <c r="M80" s="106">
        <f t="shared" si="2"/>
        <v>1742.89</v>
      </c>
      <c r="N80" s="106">
        <f t="shared" si="2"/>
        <v>1754.18</v>
      </c>
      <c r="O80" s="106">
        <f t="shared" si="2"/>
        <v>2792.0399999999995</v>
      </c>
      <c r="P80" s="106">
        <f t="shared" si="2"/>
        <v>421.18</v>
      </c>
      <c r="Q80" s="106">
        <f t="shared" si="2"/>
        <v>345.23</v>
      </c>
      <c r="R80" s="106">
        <f t="shared" si="2"/>
        <v>145</v>
      </c>
      <c r="S80" s="106">
        <f t="shared" si="2"/>
        <v>3288.75</v>
      </c>
      <c r="T80" s="106">
        <f t="shared" si="2"/>
        <v>322</v>
      </c>
      <c r="U80" s="106">
        <f t="shared" si="2"/>
        <v>773.3199999999999</v>
      </c>
      <c r="V80" s="106">
        <f t="shared" si="2"/>
        <v>7412.89</v>
      </c>
      <c r="W80" s="106">
        <f t="shared" si="2"/>
        <v>0</v>
      </c>
      <c r="X80" s="106">
        <f t="shared" si="2"/>
        <v>0</v>
      </c>
      <c r="Y80" s="107"/>
      <c r="Z80" s="107"/>
    </row>
    <row r="81" spans="1:26" s="72" customFormat="1" ht="12.75">
      <c r="A81" s="108"/>
      <c r="B81" s="109"/>
      <c r="C81" s="110"/>
      <c r="D81" s="111"/>
      <c r="E81" s="112"/>
      <c r="F81" s="111"/>
      <c r="G81" s="109"/>
      <c r="H81" s="109"/>
      <c r="I81" s="109"/>
      <c r="J81" s="109"/>
      <c r="K81" s="113"/>
      <c r="L81" s="109"/>
      <c r="M81" s="114"/>
      <c r="N81" s="115"/>
      <c r="O81" s="116"/>
      <c r="P81" s="109"/>
      <c r="Q81" s="109"/>
      <c r="R81" s="109"/>
      <c r="S81" s="109"/>
      <c r="T81" s="109"/>
      <c r="U81" s="109"/>
      <c r="V81" s="74"/>
      <c r="W81" s="74"/>
      <c r="X81" s="74"/>
      <c r="Y81" s="117"/>
      <c r="Z81" s="117"/>
    </row>
    <row r="82" spans="1:21" s="122" customFormat="1" ht="12.75">
      <c r="A82" s="118"/>
      <c r="B82" s="118"/>
      <c r="C82" s="119"/>
      <c r="D82" s="118"/>
      <c r="E82" s="120"/>
      <c r="F82" s="118"/>
      <c r="G82" s="118"/>
      <c r="H82" s="118"/>
      <c r="I82" s="118"/>
      <c r="J82" s="118"/>
      <c r="K82" s="121"/>
      <c r="L82" s="118"/>
      <c r="M82" s="118"/>
      <c r="N82" s="118"/>
      <c r="O82" s="118"/>
      <c r="P82" s="118"/>
      <c r="Q82" s="118"/>
      <c r="R82" s="118"/>
      <c r="S82" s="118"/>
      <c r="T82" s="118"/>
      <c r="U82" s="118"/>
    </row>
    <row r="83" spans="1:26" s="72" customFormat="1" ht="12.75">
      <c r="A83" s="108"/>
      <c r="B83" s="109"/>
      <c r="C83" s="110"/>
      <c r="D83" s="111"/>
      <c r="E83" s="112"/>
      <c r="F83" s="111"/>
      <c r="G83" s="109"/>
      <c r="H83" s="109"/>
      <c r="I83" s="109"/>
      <c r="J83" s="109"/>
      <c r="K83" s="113"/>
      <c r="L83" s="109"/>
      <c r="M83" s="114"/>
      <c r="N83" s="115"/>
      <c r="O83" s="109"/>
      <c r="P83" s="109"/>
      <c r="Q83" s="109"/>
      <c r="R83" s="109"/>
      <c r="S83" s="109"/>
      <c r="T83" s="109"/>
      <c r="U83" s="109"/>
      <c r="V83" s="74"/>
      <c r="W83" s="74"/>
      <c r="X83" s="74"/>
      <c r="Y83" s="117"/>
      <c r="Z83" s="117"/>
    </row>
    <row r="84" spans="1:24" ht="12" customHeight="1">
      <c r="A84" s="108"/>
      <c r="B84" s="123" t="s">
        <v>75</v>
      </c>
      <c r="C84" s="110"/>
      <c r="D84" s="102">
        <f>D80</f>
        <v>21005.6</v>
      </c>
      <c r="E84" s="124"/>
      <c r="F84" s="118"/>
      <c r="G84" s="125" t="s">
        <v>0</v>
      </c>
      <c r="H84" s="114"/>
      <c r="I84" s="114"/>
      <c r="J84" s="118"/>
      <c r="K84" s="121"/>
      <c r="L84" s="163" t="s">
        <v>88</v>
      </c>
      <c r="M84" s="118"/>
      <c r="N84" s="126" t="s">
        <v>58</v>
      </c>
      <c r="O84" s="118"/>
      <c r="P84" s="127" t="s">
        <v>89</v>
      </c>
      <c r="Q84" s="127"/>
      <c r="R84" s="127"/>
      <c r="S84" s="118"/>
      <c r="T84" s="118"/>
      <c r="U84" s="114"/>
      <c r="V84" s="74"/>
      <c r="W84" s="74"/>
      <c r="X84" s="74"/>
    </row>
    <row r="85" spans="1:24" ht="12.75">
      <c r="A85" s="108"/>
      <c r="B85" s="109" t="s">
        <v>12</v>
      </c>
      <c r="C85" s="110"/>
      <c r="D85" s="102">
        <f>F80</f>
        <v>17254.590000000004</v>
      </c>
      <c r="E85" s="124"/>
      <c r="F85" s="118"/>
      <c r="G85" s="114" t="s">
        <v>13</v>
      </c>
      <c r="H85" s="114"/>
      <c r="I85" s="118"/>
      <c r="J85" s="118"/>
      <c r="K85" s="121"/>
      <c r="L85" s="146">
        <f>G80</f>
        <v>11000</v>
      </c>
      <c r="M85" s="118"/>
      <c r="N85" s="128">
        <v>11000</v>
      </c>
      <c r="O85" s="118"/>
      <c r="P85" s="129">
        <f aca="true" t="shared" si="3" ref="P85:P92">L85-N85</f>
        <v>0</v>
      </c>
      <c r="Q85" s="129"/>
      <c r="R85" s="129"/>
      <c r="S85" s="118"/>
      <c r="T85" s="118"/>
      <c r="U85" s="114"/>
      <c r="V85" s="74"/>
      <c r="W85" s="74"/>
      <c r="X85" s="74"/>
    </row>
    <row r="86" spans="1:24" ht="13.5" thickBot="1">
      <c r="A86" s="108"/>
      <c r="B86" s="123" t="s">
        <v>15</v>
      </c>
      <c r="C86" s="110"/>
      <c r="D86" s="130">
        <f>D84-D85</f>
        <v>3751.0099999999948</v>
      </c>
      <c r="E86" s="131"/>
      <c r="F86" s="118"/>
      <c r="G86" s="114" t="s">
        <v>25</v>
      </c>
      <c r="H86" s="114"/>
      <c r="I86" s="118"/>
      <c r="J86" s="118"/>
      <c r="K86" s="121"/>
      <c r="L86" s="146">
        <f>H80</f>
        <v>143.75</v>
      </c>
      <c r="M86" s="118"/>
      <c r="N86" s="132">
        <v>145</v>
      </c>
      <c r="O86" s="118"/>
      <c r="P86" s="129">
        <f t="shared" si="3"/>
        <v>-1.25</v>
      </c>
      <c r="Q86" s="129"/>
      <c r="R86" s="129"/>
      <c r="S86" s="118"/>
      <c r="T86" s="118"/>
      <c r="U86" s="114"/>
      <c r="V86" s="74"/>
      <c r="W86" s="74"/>
      <c r="X86" s="74"/>
    </row>
    <row r="87" spans="1:24" ht="13.5" thickTop="1">
      <c r="A87" s="108"/>
      <c r="B87" s="123"/>
      <c r="C87" s="110"/>
      <c r="D87" s="102"/>
      <c r="E87" s="124"/>
      <c r="F87" s="118"/>
      <c r="G87" s="114" t="s">
        <v>22</v>
      </c>
      <c r="H87" s="114"/>
      <c r="I87" s="118"/>
      <c r="J87" s="118"/>
      <c r="K87" s="121"/>
      <c r="L87" s="146">
        <f>I80</f>
        <v>0.04</v>
      </c>
      <c r="M87" s="118"/>
      <c r="N87" s="132">
        <v>2</v>
      </c>
      <c r="O87" s="118"/>
      <c r="P87" s="129">
        <f t="shared" si="3"/>
        <v>-1.96</v>
      </c>
      <c r="Q87" s="129"/>
      <c r="R87" s="129"/>
      <c r="S87" s="118"/>
      <c r="T87" s="118"/>
      <c r="U87" s="114"/>
      <c r="V87" s="74"/>
      <c r="W87" s="74"/>
      <c r="X87" s="74"/>
    </row>
    <row r="88" spans="1:24" ht="12.75">
      <c r="A88" s="133"/>
      <c r="B88" s="123" t="s">
        <v>10</v>
      </c>
      <c r="C88" s="134"/>
      <c r="D88" s="135"/>
      <c r="E88" s="131"/>
      <c r="F88" s="118"/>
      <c r="G88" s="114" t="s">
        <v>30</v>
      </c>
      <c r="H88" s="114"/>
      <c r="I88" s="118"/>
      <c r="J88" s="118"/>
      <c r="K88" s="121"/>
      <c r="L88" s="146">
        <f>J80</f>
        <v>0</v>
      </c>
      <c r="M88" s="118"/>
      <c r="N88" s="128">
        <v>0</v>
      </c>
      <c r="O88" s="118"/>
      <c r="P88" s="129">
        <f t="shared" si="3"/>
        <v>0</v>
      </c>
      <c r="Q88" s="129"/>
      <c r="R88" s="129"/>
      <c r="S88" s="118"/>
      <c r="T88" s="118"/>
      <c r="U88" s="114"/>
      <c r="V88" s="74"/>
      <c r="W88" s="74"/>
      <c r="X88" s="74"/>
    </row>
    <row r="89" spans="1:24" ht="12.75">
      <c r="A89" s="136">
        <v>42826</v>
      </c>
      <c r="B89" s="123" t="s">
        <v>24</v>
      </c>
      <c r="C89" s="134"/>
      <c r="D89" s="200">
        <v>15201.27</v>
      </c>
      <c r="E89" s="138"/>
      <c r="F89" s="118"/>
      <c r="G89" s="114" t="s">
        <v>64</v>
      </c>
      <c r="H89" s="114"/>
      <c r="I89" s="118"/>
      <c r="J89" s="118"/>
      <c r="K89" s="121"/>
      <c r="L89" s="146">
        <f>L80</f>
        <v>6853.92</v>
      </c>
      <c r="M89" s="118"/>
      <c r="N89" s="128">
        <v>50</v>
      </c>
      <c r="O89" s="118"/>
      <c r="P89" s="129">
        <f t="shared" si="3"/>
        <v>6803.92</v>
      </c>
      <c r="Q89" s="129"/>
      <c r="R89" s="129"/>
      <c r="S89" s="118"/>
      <c r="T89" s="118"/>
      <c r="U89" s="114"/>
      <c r="V89" s="74"/>
      <c r="W89" s="74"/>
      <c r="X89" s="74"/>
    </row>
    <row r="90" spans="1:24" ht="12.75">
      <c r="A90" s="136">
        <v>42826</v>
      </c>
      <c r="B90" s="123" t="s">
        <v>23</v>
      </c>
      <c r="C90" s="134"/>
      <c r="D90" s="36">
        <v>521</v>
      </c>
      <c r="E90" s="131"/>
      <c r="F90" s="118"/>
      <c r="G90" s="109" t="s">
        <v>40</v>
      </c>
      <c r="H90" s="109"/>
      <c r="I90" s="118"/>
      <c r="J90" s="118"/>
      <c r="K90" s="121"/>
      <c r="L90" s="146">
        <f>K80</f>
        <v>1265</v>
      </c>
      <c r="M90" s="118"/>
      <c r="N90" s="193">
        <v>75</v>
      </c>
      <c r="O90" s="118"/>
      <c r="P90" s="129">
        <f t="shared" si="3"/>
        <v>1190</v>
      </c>
      <c r="Q90" s="118"/>
      <c r="R90" s="118"/>
      <c r="S90" s="118"/>
      <c r="T90" s="118"/>
      <c r="U90" s="114"/>
      <c r="V90" s="74"/>
      <c r="W90" s="74"/>
      <c r="X90" s="74"/>
    </row>
    <row r="91" spans="1:24" ht="12.75">
      <c r="A91" s="108"/>
      <c r="B91" s="109"/>
      <c r="C91" s="110"/>
      <c r="D91" s="102"/>
      <c r="E91" s="124"/>
      <c r="F91" s="118"/>
      <c r="G91" s="109" t="s">
        <v>63</v>
      </c>
      <c r="H91" s="109"/>
      <c r="I91" s="118"/>
      <c r="J91" s="118"/>
      <c r="K91" s="121"/>
      <c r="L91" s="146">
        <f>M80</f>
        <v>1742.89</v>
      </c>
      <c r="M91" s="118"/>
      <c r="N91" s="128">
        <v>300</v>
      </c>
      <c r="O91" s="118"/>
      <c r="P91" s="129">
        <f t="shared" si="3"/>
        <v>1442.89</v>
      </c>
      <c r="Q91" s="118"/>
      <c r="R91" s="118"/>
      <c r="S91" s="118"/>
      <c r="T91" s="118"/>
      <c r="U91" s="114"/>
      <c r="V91" s="74"/>
      <c r="W91" s="74"/>
      <c r="X91" s="74"/>
    </row>
    <row r="92" spans="1:24" ht="13.5" thickBot="1">
      <c r="A92" s="108"/>
      <c r="B92" s="123" t="s">
        <v>74</v>
      </c>
      <c r="C92" s="134"/>
      <c r="D92" s="130">
        <f>SUM(D89:D91)</f>
        <v>15722.27</v>
      </c>
      <c r="E92" s="131"/>
      <c r="F92" s="118"/>
      <c r="G92" s="125" t="s">
        <v>16</v>
      </c>
      <c r="H92" s="125"/>
      <c r="I92" s="118"/>
      <c r="J92" s="118"/>
      <c r="K92" s="121"/>
      <c r="L92" s="139">
        <f>SUM(L85:L91)</f>
        <v>21005.6</v>
      </c>
      <c r="M92" s="118"/>
      <c r="N92" s="140">
        <f>SUM(N85:N91)</f>
        <v>11572</v>
      </c>
      <c r="O92" s="118"/>
      <c r="P92" s="141">
        <f t="shared" si="3"/>
        <v>9433.599999999999</v>
      </c>
      <c r="Q92" s="129"/>
      <c r="R92" s="129"/>
      <c r="S92" s="118"/>
      <c r="T92" s="118"/>
      <c r="U92" s="114"/>
      <c r="V92" s="74"/>
      <c r="W92" s="74"/>
      <c r="X92" s="74"/>
    </row>
    <row r="93" spans="1:24" ht="13.5" thickTop="1">
      <c r="A93" s="108"/>
      <c r="B93" s="115"/>
      <c r="C93" s="110"/>
      <c r="D93" s="102"/>
      <c r="E93" s="124"/>
      <c r="F93" s="118"/>
      <c r="G93" s="118"/>
      <c r="H93" s="118"/>
      <c r="I93" s="118"/>
      <c r="J93" s="118"/>
      <c r="K93" s="121"/>
      <c r="L93" s="125"/>
      <c r="M93" s="114"/>
      <c r="N93" s="114"/>
      <c r="O93" s="118"/>
      <c r="P93" s="118"/>
      <c r="Q93" s="129"/>
      <c r="R93" s="129"/>
      <c r="S93" s="118"/>
      <c r="T93" s="118"/>
      <c r="U93" s="114"/>
      <c r="V93" s="74"/>
      <c r="W93" s="74"/>
      <c r="X93" s="74"/>
    </row>
    <row r="94" spans="1:24" ht="12.75">
      <c r="A94" s="57"/>
      <c r="B94" s="61" t="s">
        <v>20</v>
      </c>
      <c r="C94" s="59"/>
      <c r="D94" s="36"/>
      <c r="E94" s="124"/>
      <c r="F94" s="118"/>
      <c r="G94" s="123" t="s">
        <v>1</v>
      </c>
      <c r="H94" s="114"/>
      <c r="I94" s="143"/>
      <c r="J94" s="118"/>
      <c r="K94" s="121"/>
      <c r="L94" s="125"/>
      <c r="M94" s="114"/>
      <c r="N94" s="114"/>
      <c r="O94" s="118"/>
      <c r="P94" s="118"/>
      <c r="Q94" s="118"/>
      <c r="R94" s="118"/>
      <c r="S94" s="118"/>
      <c r="T94" s="118"/>
      <c r="U94" s="114"/>
      <c r="V94" s="74"/>
      <c r="W94" s="74"/>
      <c r="X94" s="74"/>
    </row>
    <row r="95" spans="1:24" ht="12.75">
      <c r="A95" s="64">
        <v>43172</v>
      </c>
      <c r="B95" s="61" t="s">
        <v>24</v>
      </c>
      <c r="C95" s="59"/>
      <c r="D95" s="36">
        <v>20114.94</v>
      </c>
      <c r="E95" s="124"/>
      <c r="F95" s="142" t="s">
        <v>78</v>
      </c>
      <c r="G95" s="109" t="s">
        <v>14</v>
      </c>
      <c r="H95" s="109"/>
      <c r="I95" s="109"/>
      <c r="J95" s="118"/>
      <c r="K95" s="121"/>
      <c r="L95" s="135">
        <f>O80</f>
        <v>2792.0399999999995</v>
      </c>
      <c r="M95" s="114"/>
      <c r="N95" s="128">
        <v>2800</v>
      </c>
      <c r="O95" s="123"/>
      <c r="P95" s="129">
        <f aca="true" t="shared" si="4" ref="P95:P100">L95-N95</f>
        <v>-7.960000000000491</v>
      </c>
      <c r="Q95" s="118"/>
      <c r="R95" s="118"/>
      <c r="S95" s="118"/>
      <c r="T95" s="118"/>
      <c r="U95" s="114"/>
      <c r="V95" s="74"/>
      <c r="W95" s="74"/>
      <c r="X95" s="74"/>
    </row>
    <row r="96" spans="1:24" ht="12.75">
      <c r="A96" s="64">
        <v>43101</v>
      </c>
      <c r="B96" s="61" t="s">
        <v>23</v>
      </c>
      <c r="C96" s="59"/>
      <c r="D96" s="65">
        <v>521.03</v>
      </c>
      <c r="E96" s="124"/>
      <c r="F96" s="142">
        <f>D96-D90</f>
        <v>0.029999999999972715</v>
      </c>
      <c r="G96" s="109" t="s">
        <v>28</v>
      </c>
      <c r="H96" s="109"/>
      <c r="I96" s="109"/>
      <c r="J96" s="118"/>
      <c r="K96" s="121"/>
      <c r="L96" s="135">
        <f>P80+Q80+R80+X80</f>
        <v>911.4100000000001</v>
      </c>
      <c r="M96" s="114"/>
      <c r="N96" s="132">
        <v>980</v>
      </c>
      <c r="O96" s="143"/>
      <c r="P96" s="129">
        <f t="shared" si="4"/>
        <v>-68.58999999999992</v>
      </c>
      <c r="Q96" s="129"/>
      <c r="R96" s="129"/>
      <c r="S96" s="109"/>
      <c r="T96" s="118"/>
      <c r="U96" s="114"/>
      <c r="V96" s="74"/>
      <c r="W96" s="74"/>
      <c r="X96" s="74"/>
    </row>
    <row r="97" spans="1:24" ht="12.75">
      <c r="A97" s="57"/>
      <c r="B97" s="61" t="s">
        <v>83</v>
      </c>
      <c r="C97" s="63"/>
      <c r="D97" s="100">
        <f>D95+D96</f>
        <v>20635.969999999998</v>
      </c>
      <c r="E97" s="124"/>
      <c r="F97" s="118"/>
      <c r="G97" s="109" t="s">
        <v>61</v>
      </c>
      <c r="H97" s="114"/>
      <c r="I97" s="109"/>
      <c r="J97" s="118"/>
      <c r="K97" s="121"/>
      <c r="L97" s="135">
        <f>S80</f>
        <v>3288.75</v>
      </c>
      <c r="M97" s="114"/>
      <c r="N97" s="132">
        <v>2825</v>
      </c>
      <c r="O97" s="143"/>
      <c r="P97" s="129">
        <f t="shared" si="4"/>
        <v>463.75</v>
      </c>
      <c r="Q97" s="129"/>
      <c r="R97" s="129"/>
      <c r="S97" s="114"/>
      <c r="T97" s="114"/>
      <c r="U97" s="114"/>
      <c r="V97" s="74"/>
      <c r="W97" s="74"/>
      <c r="X97" s="74"/>
    </row>
    <row r="98" spans="1:24" ht="12.75">
      <c r="A98" s="62"/>
      <c r="B98" s="66"/>
      <c r="C98" s="63"/>
      <c r="D98" s="36"/>
      <c r="E98" s="124"/>
      <c r="F98" s="145"/>
      <c r="G98" s="109" t="s">
        <v>9</v>
      </c>
      <c r="H98" s="114"/>
      <c r="I98" s="109"/>
      <c r="J98" s="118"/>
      <c r="K98" s="121"/>
      <c r="L98" s="135">
        <f>T80</f>
        <v>322</v>
      </c>
      <c r="M98" s="114"/>
      <c r="N98" s="128">
        <v>762</v>
      </c>
      <c r="O98" s="143"/>
      <c r="P98" s="129">
        <f t="shared" si="4"/>
        <v>-440</v>
      </c>
      <c r="Q98" s="129"/>
      <c r="R98" s="129"/>
      <c r="S98" s="114"/>
      <c r="T98" s="114"/>
      <c r="U98" s="114"/>
      <c r="V98" s="74"/>
      <c r="W98" s="74"/>
      <c r="X98" s="74"/>
    </row>
    <row r="99" spans="1:24" ht="12.75">
      <c r="A99" s="57"/>
      <c r="B99" s="58"/>
      <c r="C99" s="63"/>
      <c r="D99" s="67"/>
      <c r="E99" s="147"/>
      <c r="F99" s="118"/>
      <c r="G99" s="115" t="s">
        <v>32</v>
      </c>
      <c r="H99" s="109"/>
      <c r="I99" s="109"/>
      <c r="J99" s="118"/>
      <c r="K99" s="121"/>
      <c r="L99" s="135">
        <f>U80</f>
        <v>773.3199999999999</v>
      </c>
      <c r="M99" s="114"/>
      <c r="N99" s="128">
        <v>600</v>
      </c>
      <c r="O99" s="143"/>
      <c r="P99" s="129">
        <f t="shared" si="4"/>
        <v>173.31999999999994</v>
      </c>
      <c r="Q99" s="129"/>
      <c r="R99" s="129"/>
      <c r="S99" s="125"/>
      <c r="T99" s="125"/>
      <c r="U99" s="125"/>
      <c r="V99" s="148"/>
      <c r="W99" s="148"/>
      <c r="X99" s="148"/>
    </row>
    <row r="100" spans="1:24" ht="12.75">
      <c r="A100" s="57"/>
      <c r="B100" s="61" t="s">
        <v>85</v>
      </c>
      <c r="C100" s="59"/>
      <c r="D100" s="116">
        <f>D86+D92</f>
        <v>19473.279999999995</v>
      </c>
      <c r="E100" s="149"/>
      <c r="F100" s="118"/>
      <c r="G100" s="115" t="s">
        <v>82</v>
      </c>
      <c r="H100" s="118"/>
      <c r="I100" s="118"/>
      <c r="J100" s="118"/>
      <c r="K100" s="121"/>
      <c r="L100" s="194">
        <f>X80</f>
        <v>0</v>
      </c>
      <c r="M100" s="118"/>
      <c r="N100" s="151">
        <v>0</v>
      </c>
      <c r="O100" s="118"/>
      <c r="P100" s="129">
        <f t="shared" si="4"/>
        <v>0</v>
      </c>
      <c r="Q100" s="129"/>
      <c r="R100" s="129"/>
      <c r="S100" s="125"/>
      <c r="T100" s="125"/>
      <c r="U100" s="125"/>
      <c r="V100" s="148"/>
      <c r="W100" s="148"/>
      <c r="X100" s="148"/>
    </row>
    <row r="101" spans="1:24" ht="12.75">
      <c r="A101" s="68"/>
      <c r="B101" s="123" t="s">
        <v>84</v>
      </c>
      <c r="C101" s="63"/>
      <c r="D101" s="146">
        <f>D97-D100</f>
        <v>1162.6900000000023</v>
      </c>
      <c r="E101" s="147"/>
      <c r="F101" s="118"/>
      <c r="G101" s="115" t="s">
        <v>90</v>
      </c>
      <c r="H101" s="109"/>
      <c r="I101" s="109"/>
      <c r="J101" s="118"/>
      <c r="K101" s="121"/>
      <c r="L101" s="135">
        <f>V80+W80</f>
        <v>7412.89</v>
      </c>
      <c r="M101" s="114"/>
      <c r="N101" s="128">
        <v>3200</v>
      </c>
      <c r="O101" s="143"/>
      <c r="P101" s="129">
        <f>L101-N101</f>
        <v>4212.89</v>
      </c>
      <c r="Q101" s="129"/>
      <c r="R101" s="129"/>
      <c r="S101" s="114"/>
      <c r="T101" s="114"/>
      <c r="U101" s="114"/>
      <c r="V101" s="74"/>
      <c r="W101" s="74"/>
      <c r="X101" s="74"/>
    </row>
    <row r="102" spans="1:24" ht="12.75">
      <c r="A102" s="68"/>
      <c r="B102" s="123" t="s">
        <v>86</v>
      </c>
      <c r="C102" s="63"/>
      <c r="D102" s="146"/>
      <c r="E102" s="147"/>
      <c r="F102" s="118"/>
      <c r="G102" s="118"/>
      <c r="H102" s="118"/>
      <c r="I102" s="118"/>
      <c r="J102" s="118"/>
      <c r="K102" s="121"/>
      <c r="L102" s="195">
        <f>SUM(L95:L101)</f>
        <v>15500.41</v>
      </c>
      <c r="M102" s="114"/>
      <c r="N102" s="114"/>
      <c r="O102" s="143"/>
      <c r="P102" s="114"/>
      <c r="Q102" s="129"/>
      <c r="R102" s="129"/>
      <c r="S102" s="114"/>
      <c r="T102" s="114"/>
      <c r="U102" s="114"/>
      <c r="V102" s="74"/>
      <c r="W102" s="74"/>
      <c r="X102" s="74"/>
    </row>
    <row r="103" spans="1:24" ht="12.75">
      <c r="A103" s="68"/>
      <c r="B103" s="123"/>
      <c r="C103" s="63"/>
      <c r="D103" s="146"/>
      <c r="E103" s="120"/>
      <c r="F103" s="118"/>
      <c r="G103" s="118"/>
      <c r="H103" s="118"/>
      <c r="I103" s="118"/>
      <c r="J103" s="118"/>
      <c r="K103" s="121"/>
      <c r="L103" s="196"/>
      <c r="M103" s="114"/>
      <c r="N103" s="114"/>
      <c r="O103" s="143"/>
      <c r="P103" s="114"/>
      <c r="Q103" s="114"/>
      <c r="R103" s="114"/>
      <c r="S103" s="114"/>
      <c r="T103" s="114"/>
      <c r="U103" s="114"/>
      <c r="V103" s="74"/>
      <c r="W103" s="74"/>
      <c r="X103" s="74"/>
    </row>
    <row r="104" spans="1:24" ht="12.75">
      <c r="A104" s="150"/>
      <c r="B104" s="123"/>
      <c r="C104" s="134"/>
      <c r="D104" s="146"/>
      <c r="E104" s="157"/>
      <c r="F104" s="114"/>
      <c r="G104" s="109" t="s">
        <v>34</v>
      </c>
      <c r="H104" s="114"/>
      <c r="I104" s="109"/>
      <c r="J104" s="162"/>
      <c r="K104" s="163"/>
      <c r="L104" s="135">
        <f>N80</f>
        <v>1754.18</v>
      </c>
      <c r="M104" s="114"/>
      <c r="N104" s="164">
        <v>0</v>
      </c>
      <c r="O104" s="143"/>
      <c r="P104" s="129">
        <f>L104-N104</f>
        <v>1754.18</v>
      </c>
      <c r="Q104" s="114"/>
      <c r="R104" s="114"/>
      <c r="S104" s="114"/>
      <c r="T104" s="114"/>
      <c r="U104" s="114"/>
      <c r="V104" s="74"/>
      <c r="W104" s="74"/>
      <c r="X104" s="74"/>
    </row>
    <row r="105" spans="1:24" ht="13.5" thickBot="1">
      <c r="A105" s="108"/>
      <c r="B105" s="118"/>
      <c r="C105" s="152"/>
      <c r="D105" s="118"/>
      <c r="E105" s="161"/>
      <c r="F105" s="114"/>
      <c r="G105" s="123" t="s">
        <v>17</v>
      </c>
      <c r="H105" s="125"/>
      <c r="I105" s="109"/>
      <c r="J105" s="118"/>
      <c r="K105" s="121"/>
      <c r="L105" s="130">
        <f>L102+L104</f>
        <v>17254.59</v>
      </c>
      <c r="M105" s="125"/>
      <c r="N105" s="140">
        <f>SUM(N95:N104)</f>
        <v>11167</v>
      </c>
      <c r="O105" s="167"/>
      <c r="P105" s="141">
        <f>L105-N105</f>
        <v>6087.59</v>
      </c>
      <c r="Q105" s="129"/>
      <c r="R105" s="129"/>
      <c r="S105" s="114"/>
      <c r="T105" s="114"/>
      <c r="U105" s="114"/>
      <c r="V105" s="74"/>
      <c r="W105" s="74"/>
      <c r="X105" s="74"/>
    </row>
    <row r="106" spans="1:26" s="169" customFormat="1" ht="13.5" thickTop="1">
      <c r="A106" s="153" t="s">
        <v>72</v>
      </c>
      <c r="B106" s="154"/>
      <c r="C106" s="155"/>
      <c r="D106" s="156"/>
      <c r="E106" s="161"/>
      <c r="F106" s="114"/>
      <c r="G106" s="118"/>
      <c r="H106" s="118"/>
      <c r="I106" s="118"/>
      <c r="J106" s="118"/>
      <c r="K106" s="121"/>
      <c r="L106" s="118"/>
      <c r="M106" s="118"/>
      <c r="N106" s="118"/>
      <c r="O106" s="118"/>
      <c r="P106" s="118"/>
      <c r="Q106" s="129"/>
      <c r="R106" s="129"/>
      <c r="S106" s="125"/>
      <c r="T106" s="125"/>
      <c r="U106" s="125"/>
      <c r="V106" s="148"/>
      <c r="W106" s="148"/>
      <c r="X106" s="148"/>
      <c r="Y106" s="168"/>
      <c r="Z106" s="168"/>
    </row>
    <row r="107" spans="1:24" ht="12.75">
      <c r="A107" s="159"/>
      <c r="B107" s="126" t="s">
        <v>65</v>
      </c>
      <c r="C107" s="110"/>
      <c r="D107" s="160"/>
      <c r="E107" s="161"/>
      <c r="F107" s="114"/>
      <c r="G107" s="114"/>
      <c r="H107" s="109"/>
      <c r="I107" s="114"/>
      <c r="J107" s="114"/>
      <c r="K107" s="170"/>
      <c r="L107" s="114"/>
      <c r="M107" s="114"/>
      <c r="N107" s="143"/>
      <c r="O107" s="114"/>
      <c r="P107" s="114"/>
      <c r="Q107" s="118"/>
      <c r="R107" s="118"/>
      <c r="S107" s="114"/>
      <c r="T107" s="114"/>
      <c r="U107" s="114"/>
      <c r="V107" s="74"/>
      <c r="W107" s="74"/>
      <c r="X107" s="74"/>
    </row>
    <row r="108" spans="1:24" ht="12.75">
      <c r="A108" s="165"/>
      <c r="B108" s="109" t="s">
        <v>60</v>
      </c>
      <c r="C108" s="166"/>
      <c r="D108" s="160">
        <v>2005.36</v>
      </c>
      <c r="E108" s="161"/>
      <c r="F108" s="114"/>
      <c r="G108" s="114"/>
      <c r="H108" s="109"/>
      <c r="I108" s="114"/>
      <c r="J108" s="114"/>
      <c r="K108" s="170"/>
      <c r="L108" s="114"/>
      <c r="M108" s="114"/>
      <c r="N108" s="143"/>
      <c r="O108" s="114"/>
      <c r="P108" s="114"/>
      <c r="Q108" s="114"/>
      <c r="R108" s="114"/>
      <c r="S108" s="114"/>
      <c r="T108" s="114"/>
      <c r="U108" s="114"/>
      <c r="V108" s="74"/>
      <c r="W108" s="74"/>
      <c r="X108" s="74"/>
    </row>
    <row r="109" spans="1:24" ht="12.75">
      <c r="A109" s="165"/>
      <c r="B109" s="109" t="s">
        <v>66</v>
      </c>
      <c r="C109" s="166"/>
      <c r="D109" s="160">
        <v>200</v>
      </c>
      <c r="E109" s="161"/>
      <c r="F109" s="114"/>
      <c r="G109" s="114"/>
      <c r="H109" s="109"/>
      <c r="I109" s="114"/>
      <c r="J109" s="114"/>
      <c r="K109" s="170"/>
      <c r="L109" s="114"/>
      <c r="M109" s="114"/>
      <c r="N109" s="143"/>
      <c r="O109" s="114"/>
      <c r="P109" s="114"/>
      <c r="Q109" s="114"/>
      <c r="R109" s="114"/>
      <c r="S109" s="114"/>
      <c r="T109" s="114"/>
      <c r="U109" s="114"/>
      <c r="V109" s="74"/>
      <c r="W109" s="74"/>
      <c r="X109" s="74"/>
    </row>
    <row r="110" spans="1:24" ht="12.75">
      <c r="A110" s="165"/>
      <c r="B110" s="115" t="s">
        <v>73</v>
      </c>
      <c r="C110" s="166"/>
      <c r="D110" s="160">
        <v>3600</v>
      </c>
      <c r="E110" s="161"/>
      <c r="F110" s="114"/>
      <c r="G110" s="109"/>
      <c r="H110" s="109"/>
      <c r="I110" s="114"/>
      <c r="J110" s="114"/>
      <c r="K110" s="170"/>
      <c r="L110" s="114"/>
      <c r="M110" s="114"/>
      <c r="N110" s="143"/>
      <c r="O110" s="114"/>
      <c r="P110" s="114"/>
      <c r="Q110" s="114"/>
      <c r="R110" s="114"/>
      <c r="S110" s="114"/>
      <c r="T110" s="114"/>
      <c r="U110" s="114"/>
      <c r="V110" s="74"/>
      <c r="W110" s="74"/>
      <c r="X110" s="74"/>
    </row>
    <row r="111" spans="1:24" ht="12.75">
      <c r="A111" s="165"/>
      <c r="B111" s="115" t="s">
        <v>62</v>
      </c>
      <c r="C111" s="166"/>
      <c r="D111" s="160">
        <v>1000</v>
      </c>
      <c r="E111" s="124"/>
      <c r="F111" s="109"/>
      <c r="G111" s="109"/>
      <c r="H111" s="109"/>
      <c r="I111" s="114"/>
      <c r="J111" s="114"/>
      <c r="K111" s="170"/>
      <c r="L111" s="114"/>
      <c r="M111" s="114"/>
      <c r="N111" s="143"/>
      <c r="O111" s="114"/>
      <c r="P111" s="114"/>
      <c r="Q111" s="114"/>
      <c r="R111" s="114"/>
      <c r="S111" s="114"/>
      <c r="T111" s="114"/>
      <c r="U111" s="114"/>
      <c r="V111" s="74"/>
      <c r="W111" s="74"/>
      <c r="X111" s="74"/>
    </row>
    <row r="112" spans="1:24" ht="12.75">
      <c r="A112" s="165"/>
      <c r="B112" s="115"/>
      <c r="C112" s="166"/>
      <c r="D112" s="171">
        <f>SUM(D108:D111)</f>
        <v>6805.36</v>
      </c>
      <c r="E112" s="124"/>
      <c r="F112" s="109"/>
      <c r="G112" s="118"/>
      <c r="H112" s="173"/>
      <c r="I112" s="114"/>
      <c r="J112" s="114"/>
      <c r="K112" s="170"/>
      <c r="L112" s="114"/>
      <c r="M112" s="114"/>
      <c r="N112" s="143"/>
      <c r="O112" s="114"/>
      <c r="P112" s="114"/>
      <c r="Q112" s="114"/>
      <c r="R112" s="114"/>
      <c r="S112" s="114"/>
      <c r="T112" s="114"/>
      <c r="U112" s="114"/>
      <c r="V112" s="74"/>
      <c r="W112" s="74"/>
      <c r="X112" s="74"/>
    </row>
    <row r="113" spans="1:24" ht="12.75">
      <c r="A113" s="165"/>
      <c r="B113" s="109"/>
      <c r="C113" s="166"/>
      <c r="D113" s="172"/>
      <c r="E113" s="124"/>
      <c r="F113" s="118"/>
      <c r="G113" s="118"/>
      <c r="H113" s="173"/>
      <c r="I113" s="114"/>
      <c r="J113" s="114"/>
      <c r="K113" s="170"/>
      <c r="L113" s="114"/>
      <c r="M113" s="114"/>
      <c r="N113" s="143"/>
      <c r="O113" s="114"/>
      <c r="P113" s="114"/>
      <c r="Q113" s="114"/>
      <c r="R113" s="114"/>
      <c r="S113" s="114"/>
      <c r="T113" s="114"/>
      <c r="U113" s="114"/>
      <c r="V113" s="74"/>
      <c r="W113" s="74"/>
      <c r="X113" s="74"/>
    </row>
    <row r="114" spans="1:24" ht="12.75">
      <c r="A114" s="165"/>
      <c r="B114" s="144" t="s">
        <v>67</v>
      </c>
      <c r="C114" s="166"/>
      <c r="D114" s="172">
        <f>D97-D112</f>
        <v>13830.609999999997</v>
      </c>
      <c r="E114" s="147"/>
      <c r="F114" s="118"/>
      <c r="G114" s="118"/>
      <c r="H114" s="173"/>
      <c r="I114" s="114"/>
      <c r="J114" s="114"/>
      <c r="K114" s="170"/>
      <c r="L114" s="114"/>
      <c r="M114" s="114"/>
      <c r="N114" s="143"/>
      <c r="O114" s="114"/>
      <c r="P114" s="114"/>
      <c r="Q114" s="114"/>
      <c r="R114" s="114"/>
      <c r="S114" s="114"/>
      <c r="T114" s="114"/>
      <c r="U114" s="114"/>
      <c r="V114" s="74"/>
      <c r="W114" s="74"/>
      <c r="X114" s="74"/>
    </row>
    <row r="115" spans="1:24" ht="12.75">
      <c r="A115" s="159"/>
      <c r="B115" s="115"/>
      <c r="C115" s="110"/>
      <c r="D115" s="172"/>
      <c r="E115" s="120"/>
      <c r="F115" s="118"/>
      <c r="G115" s="118"/>
      <c r="H115" s="114"/>
      <c r="I115" s="114"/>
      <c r="J115" s="114"/>
      <c r="K115" s="170"/>
      <c r="L115" s="114"/>
      <c r="M115" s="109"/>
      <c r="N115" s="158"/>
      <c r="O115" s="118"/>
      <c r="P115" s="118"/>
      <c r="Q115" s="114"/>
      <c r="R115" s="114"/>
      <c r="S115" s="114"/>
      <c r="T115" s="114"/>
      <c r="U115" s="114"/>
      <c r="V115" s="74"/>
      <c r="W115" s="74"/>
      <c r="X115" s="74"/>
    </row>
    <row r="116" spans="1:21" ht="12.75">
      <c r="A116" s="174"/>
      <c r="B116" s="175"/>
      <c r="C116" s="176"/>
      <c r="D116" s="177"/>
      <c r="E116" s="120"/>
      <c r="F116" s="118"/>
      <c r="G116" s="118"/>
      <c r="H116" s="109"/>
      <c r="I116" s="109"/>
      <c r="J116" s="109"/>
      <c r="K116" s="113"/>
      <c r="L116" s="109"/>
      <c r="M116" s="109"/>
      <c r="N116" s="158"/>
      <c r="O116" s="118"/>
      <c r="P116" s="118"/>
      <c r="Q116" s="118"/>
      <c r="R116" s="118"/>
      <c r="S116" s="118"/>
      <c r="T116" s="118"/>
      <c r="U116" s="118"/>
    </row>
    <row r="117" spans="1:21" ht="12.75">
      <c r="A117" s="150"/>
      <c r="B117" s="118"/>
      <c r="C117" s="152"/>
      <c r="D117" s="118"/>
      <c r="E117" s="120"/>
      <c r="F117" s="118"/>
      <c r="G117" s="118"/>
      <c r="H117" s="109"/>
      <c r="I117" s="109"/>
      <c r="J117" s="109"/>
      <c r="K117" s="113"/>
      <c r="L117" s="109"/>
      <c r="M117" s="109"/>
      <c r="N117" s="158"/>
      <c r="O117" s="118"/>
      <c r="P117" s="118"/>
      <c r="Q117" s="118"/>
      <c r="R117" s="118"/>
      <c r="S117" s="118"/>
      <c r="T117" s="118"/>
      <c r="U117" s="118"/>
    </row>
    <row r="118" spans="1:21" ht="12.75">
      <c r="A118" s="150"/>
      <c r="B118" s="118"/>
      <c r="C118" s="152"/>
      <c r="D118" s="118"/>
      <c r="E118" s="120"/>
      <c r="F118" s="118"/>
      <c r="G118" s="118"/>
      <c r="H118" s="118"/>
      <c r="I118" s="118"/>
      <c r="J118" s="118"/>
      <c r="K118" s="121"/>
      <c r="L118" s="118"/>
      <c r="M118" s="109"/>
      <c r="N118" s="158"/>
      <c r="O118" s="118"/>
      <c r="P118" s="118"/>
      <c r="Q118" s="118"/>
      <c r="R118" s="118"/>
      <c r="S118" s="118"/>
      <c r="T118" s="118"/>
      <c r="U118" s="118"/>
    </row>
    <row r="119" spans="1:21" ht="12.75">
      <c r="A119" s="150"/>
      <c r="B119" s="118"/>
      <c r="C119" s="152"/>
      <c r="D119" s="118"/>
      <c r="E119" s="178"/>
      <c r="F119" s="118"/>
      <c r="G119" s="118"/>
      <c r="H119" s="118"/>
      <c r="I119" s="118"/>
      <c r="J119" s="118"/>
      <c r="K119" s="121"/>
      <c r="L119" s="118"/>
      <c r="M119" s="109"/>
      <c r="N119" s="158"/>
      <c r="O119" s="118"/>
      <c r="P119" s="118"/>
      <c r="Q119" s="118"/>
      <c r="R119" s="118"/>
      <c r="S119" s="118"/>
      <c r="T119" s="118"/>
      <c r="U119" s="118"/>
    </row>
    <row r="120" spans="1:21" ht="12.75">
      <c r="A120" s="150"/>
      <c r="B120" s="118"/>
      <c r="C120" s="152"/>
      <c r="D120" s="118"/>
      <c r="E120" s="178"/>
      <c r="F120" s="118"/>
      <c r="G120" s="118"/>
      <c r="H120" s="118"/>
      <c r="I120" s="118"/>
      <c r="J120" s="118"/>
      <c r="K120" s="121"/>
      <c r="L120" s="118"/>
      <c r="M120" s="109"/>
      <c r="N120" s="158"/>
      <c r="O120" s="118"/>
      <c r="P120" s="118"/>
      <c r="Q120" s="118"/>
      <c r="R120" s="118"/>
      <c r="S120" s="118"/>
      <c r="T120" s="118"/>
      <c r="U120" s="118"/>
    </row>
    <row r="121" spans="1:21" ht="12.75">
      <c r="A121" s="108" t="s">
        <v>18</v>
      </c>
      <c r="B121" s="109"/>
      <c r="C121" s="110"/>
      <c r="D121" s="114" t="s">
        <v>3</v>
      </c>
      <c r="E121" s="178"/>
      <c r="F121" s="118"/>
      <c r="M121" s="72"/>
      <c r="N121" s="101"/>
      <c r="Q121" s="118"/>
      <c r="R121" s="118"/>
      <c r="S121" s="118"/>
      <c r="T121" s="118"/>
      <c r="U121" s="118"/>
    </row>
    <row r="122" spans="1:14" ht="12.75">
      <c r="A122" s="108"/>
      <c r="B122" s="123"/>
      <c r="C122" s="110"/>
      <c r="D122" s="114"/>
      <c r="M122" s="72"/>
      <c r="N122" s="101"/>
    </row>
    <row r="123" spans="1:4" ht="12.75">
      <c r="A123" s="108" t="s">
        <v>19</v>
      </c>
      <c r="B123" s="109"/>
      <c r="C123" s="110"/>
      <c r="D123" s="114" t="s">
        <v>3</v>
      </c>
    </row>
  </sheetData>
  <sheetProtection password="C90D" sheet="1" objects="1" scenarios="1"/>
  <mergeCells count="4">
    <mergeCell ref="A1:X1"/>
    <mergeCell ref="M3:N3"/>
    <mergeCell ref="G3:L3"/>
    <mergeCell ref="O3:X3"/>
  </mergeCells>
  <conditionalFormatting sqref="E5:E54 E67:E79">
    <cfRule type="cellIs" priority="4" dxfId="2" operator="equal">
      <formula>0</formula>
    </cfRule>
    <cfRule type="cellIs" priority="5" dxfId="0" operator="lessThan">
      <formula>0</formula>
    </cfRule>
    <cfRule type="cellIs" priority="6" dxfId="0" operator="greaterThan">
      <formula>0</formula>
    </cfRule>
  </conditionalFormatting>
  <conditionalFormatting sqref="E55:E66">
    <cfRule type="cellIs" priority="1" dxfId="2" operator="equal">
      <formula>0</formula>
    </cfRule>
    <cfRule type="cellIs" priority="2" dxfId="0" operator="lessThan">
      <formula>0</formula>
    </cfRule>
    <cfRule type="cellIs" priority="3" dxfId="0" operator="greaterThan">
      <formula>0</formula>
    </cfRule>
  </conditionalFormatting>
  <printOptions/>
  <pageMargins left="0.36" right="0.2362204724409449" top="0.22" bottom="0.13" header="0.12" footer="0"/>
  <pageSetup fitToHeight="2" fitToWidth="1" horizontalDpi="300" verticalDpi="300" orientation="landscape" paperSize="9" r:id="rId3"/>
  <rowBreaks count="1" manualBreakCount="1">
    <brk id="81" max="1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30">
      <selection activeCell="D47" sqref="D47"/>
    </sheetView>
  </sheetViews>
  <sheetFormatPr defaultColWidth="8.8515625" defaultRowHeight="12.75"/>
  <cols>
    <col min="1" max="1" width="11.00390625" style="0" customWidth="1"/>
    <col min="2" max="2" width="41.28125" style="0" bestFit="1" customWidth="1"/>
    <col min="3" max="3" width="11.00390625" style="0" customWidth="1"/>
    <col min="4" max="4" width="2.421875" style="0" customWidth="1"/>
    <col min="5" max="5" width="11.421875" style="0" customWidth="1"/>
    <col min="6" max="6" width="10.00390625" style="0" bestFit="1" customWidth="1"/>
    <col min="7" max="7" width="37.00390625" style="0" customWidth="1"/>
  </cols>
  <sheetData>
    <row r="1" spans="1:6" ht="12.75">
      <c r="A1" s="212" t="s">
        <v>38</v>
      </c>
      <c r="B1" s="212"/>
      <c r="C1" s="212"/>
      <c r="D1" s="212"/>
      <c r="E1" s="212"/>
      <c r="F1" s="60"/>
    </row>
    <row r="2" spans="1:6" ht="12.75">
      <c r="A2" s="181"/>
      <c r="B2" s="182"/>
      <c r="C2" s="181"/>
      <c r="D2" s="181"/>
      <c r="E2" s="181"/>
      <c r="F2" s="60"/>
    </row>
    <row r="3" spans="1:7" ht="12.75">
      <c r="A3" s="212" t="s">
        <v>76</v>
      </c>
      <c r="B3" s="212"/>
      <c r="C3" s="212"/>
      <c r="D3" s="212"/>
      <c r="E3" s="212"/>
      <c r="F3" s="60" t="s">
        <v>69</v>
      </c>
      <c r="G3" t="s">
        <v>87</v>
      </c>
    </row>
    <row r="4" spans="1:6" ht="12.75">
      <c r="A4" s="183"/>
      <c r="B4" s="169"/>
      <c r="C4" s="187"/>
      <c r="D4" s="187"/>
      <c r="E4" s="187"/>
      <c r="F4" s="122"/>
    </row>
    <row r="5" spans="1:6" ht="12.75">
      <c r="A5" s="184" t="s">
        <v>77</v>
      </c>
      <c r="B5" s="188"/>
      <c r="C5" s="188" t="s">
        <v>136</v>
      </c>
      <c r="D5" s="188"/>
      <c r="E5" s="188"/>
      <c r="F5" s="122"/>
    </row>
    <row r="6" spans="1:6" ht="12.75">
      <c r="A6" s="183"/>
      <c r="B6" s="169"/>
      <c r="C6" s="187"/>
      <c r="D6" s="187"/>
      <c r="E6" s="187"/>
      <c r="F6" s="122"/>
    </row>
    <row r="7" spans="1:6" ht="12.75">
      <c r="A7" s="183"/>
      <c r="B7" s="169" t="s">
        <v>39</v>
      </c>
      <c r="C7" s="187"/>
      <c r="D7" s="187"/>
      <c r="E7" s="187"/>
      <c r="F7" s="122"/>
    </row>
    <row r="8" spans="1:7" ht="12.75">
      <c r="A8" s="189">
        <v>11000</v>
      </c>
      <c r="B8" s="122" t="s">
        <v>13</v>
      </c>
      <c r="C8" s="189">
        <f>Ledger!G80</f>
        <v>11000</v>
      </c>
      <c r="D8" s="189"/>
      <c r="E8" s="189"/>
      <c r="F8" s="122"/>
      <c r="G8" s="60"/>
    </row>
    <row r="9" spans="1:7" ht="12.75">
      <c r="A9" s="137">
        <v>74.02</v>
      </c>
      <c r="B9" s="122" t="s">
        <v>40</v>
      </c>
      <c r="C9" s="137">
        <f>Ledger!K80</f>
        <v>1265</v>
      </c>
      <c r="D9" s="189"/>
      <c r="E9" s="189"/>
      <c r="F9" s="122"/>
      <c r="G9" s="60"/>
    </row>
    <row r="10" spans="1:7" ht="12.75">
      <c r="A10" s="189">
        <v>143.75</v>
      </c>
      <c r="B10" s="122" t="s">
        <v>25</v>
      </c>
      <c r="C10" s="189">
        <f>Ledger!H80</f>
        <v>143.75</v>
      </c>
      <c r="D10" s="189"/>
      <c r="E10" s="189"/>
      <c r="F10" s="122"/>
      <c r="G10" s="60"/>
    </row>
    <row r="11" spans="1:7" ht="12.75">
      <c r="A11" s="189">
        <v>1.83</v>
      </c>
      <c r="B11" s="122" t="s">
        <v>22</v>
      </c>
      <c r="C11" s="189">
        <f>Ledger!I80</f>
        <v>0.04</v>
      </c>
      <c r="D11" s="189"/>
      <c r="E11" s="189"/>
      <c r="F11" s="122"/>
      <c r="G11" s="60"/>
    </row>
    <row r="12" spans="1:7" ht="12.75">
      <c r="A12" s="189">
        <v>1309.96</v>
      </c>
      <c r="B12" s="122" t="s">
        <v>41</v>
      </c>
      <c r="C12" s="189">
        <f>Ledger!M80</f>
        <v>1742.89</v>
      </c>
      <c r="D12" s="189"/>
      <c r="E12" s="189"/>
      <c r="F12" s="122"/>
      <c r="G12" s="60"/>
    </row>
    <row r="13" spans="1:7" ht="12.75">
      <c r="A13" s="189">
        <v>0</v>
      </c>
      <c r="B13" s="122" t="s">
        <v>59</v>
      </c>
      <c r="C13" s="189">
        <f>Ledger!J80</f>
        <v>0</v>
      </c>
      <c r="D13" s="189"/>
      <c r="E13" s="189"/>
      <c r="F13" s="122"/>
      <c r="G13" s="60"/>
    </row>
    <row r="14" spans="1:7" ht="12.75">
      <c r="A14" s="189">
        <v>0</v>
      </c>
      <c r="B14" s="122" t="s">
        <v>64</v>
      </c>
      <c r="C14" s="189">
        <f>Ledger!L80</f>
        <v>6853.92</v>
      </c>
      <c r="D14" s="189"/>
      <c r="E14" s="189"/>
      <c r="F14" s="122"/>
      <c r="G14" s="60"/>
    </row>
    <row r="15" spans="1:7" ht="13.5" thickBot="1">
      <c r="A15" s="186">
        <f>SUM(A8:A14)</f>
        <v>12529.560000000001</v>
      </c>
      <c r="B15" s="122"/>
      <c r="C15" s="190">
        <f>SUM(C8:C14)</f>
        <v>21005.6</v>
      </c>
      <c r="D15" s="191"/>
      <c r="E15" s="189">
        <f>C15</f>
        <v>21005.6</v>
      </c>
      <c r="F15" s="189">
        <f>E15-Ledger!D80</f>
        <v>0</v>
      </c>
      <c r="G15" s="60"/>
    </row>
    <row r="16" spans="1:7" ht="13.5" thickTop="1">
      <c r="A16" s="185"/>
      <c r="B16" s="122"/>
      <c r="C16" s="189"/>
      <c r="D16" s="189"/>
      <c r="E16" s="189"/>
      <c r="F16" s="122"/>
      <c r="G16" s="60"/>
    </row>
    <row r="17" spans="1:7" ht="12.75">
      <c r="A17" s="185"/>
      <c r="B17" s="169" t="s">
        <v>42</v>
      </c>
      <c r="C17" s="189"/>
      <c r="D17" s="189"/>
      <c r="E17" s="189"/>
      <c r="F17" s="122"/>
      <c r="G17" s="60"/>
    </row>
    <row r="18" spans="1:7" ht="12.75">
      <c r="A18" s="185">
        <v>2791.0399999999995</v>
      </c>
      <c r="B18" s="122" t="s">
        <v>43</v>
      </c>
      <c r="C18" s="137">
        <f>Ledger!O80</f>
        <v>2792.0399999999995</v>
      </c>
      <c r="D18" s="189"/>
      <c r="E18" s="189"/>
      <c r="F18" s="122"/>
      <c r="G18" s="60"/>
    </row>
    <row r="19" spans="1:7" ht="12.75">
      <c r="A19" s="185">
        <v>1018.2</v>
      </c>
      <c r="B19" s="122" t="s">
        <v>44</v>
      </c>
      <c r="C19" s="137">
        <f>(Ledger!P80)</f>
        <v>421.18</v>
      </c>
      <c r="D19" s="189"/>
      <c r="E19" s="189"/>
      <c r="F19" s="122"/>
      <c r="G19" s="60"/>
    </row>
    <row r="20" spans="1:7" ht="12.75">
      <c r="A20" s="185">
        <v>337.52</v>
      </c>
      <c r="B20" s="122" t="s">
        <v>45</v>
      </c>
      <c r="C20" s="137">
        <f>Ledger!Q80</f>
        <v>345.23</v>
      </c>
      <c r="D20" s="189"/>
      <c r="E20" s="189"/>
      <c r="F20" s="122"/>
      <c r="G20" s="60"/>
    </row>
    <row r="21" spans="1:7" ht="12.75">
      <c r="A21" s="185">
        <v>100</v>
      </c>
      <c r="B21" s="122" t="s">
        <v>46</v>
      </c>
      <c r="C21" s="189">
        <f>Ledger!R80</f>
        <v>145</v>
      </c>
      <c r="D21" s="189"/>
      <c r="E21" s="189"/>
      <c r="F21" s="122"/>
      <c r="G21" s="60"/>
    </row>
    <row r="22" spans="1:7" ht="12.75">
      <c r="A22" s="185">
        <v>1157.7</v>
      </c>
      <c r="B22" s="122" t="s">
        <v>47</v>
      </c>
      <c r="C22" s="189">
        <f>Ledger!T80</f>
        <v>322</v>
      </c>
      <c r="D22" s="189"/>
      <c r="E22" s="189"/>
      <c r="F22" s="122"/>
      <c r="G22" s="60"/>
    </row>
    <row r="23" spans="1:7" ht="12.75">
      <c r="A23" s="185">
        <v>0</v>
      </c>
      <c r="B23" s="122" t="s">
        <v>48</v>
      </c>
      <c r="C23" s="189">
        <f>Ledger!V80</f>
        <v>7412.89</v>
      </c>
      <c r="D23" s="189"/>
      <c r="E23" s="189"/>
      <c r="F23" s="122"/>
      <c r="G23" s="60"/>
    </row>
    <row r="24" spans="1:7" ht="12.75">
      <c r="A24" s="185">
        <v>1599.37</v>
      </c>
      <c r="B24" s="122" t="s">
        <v>49</v>
      </c>
      <c r="C24" s="189">
        <f>Ledger!S80</f>
        <v>3288.75</v>
      </c>
      <c r="D24" s="189"/>
      <c r="E24" s="189"/>
      <c r="F24" s="122"/>
      <c r="G24" s="60"/>
    </row>
    <row r="25" spans="1:7" ht="12.75">
      <c r="A25" s="185">
        <v>482.02000000000004</v>
      </c>
      <c r="B25" s="122" t="s">
        <v>41</v>
      </c>
      <c r="C25" s="189">
        <f>Ledger!N80</f>
        <v>1754.18</v>
      </c>
      <c r="D25" s="189"/>
      <c r="E25" s="189"/>
      <c r="F25" s="122"/>
      <c r="G25" s="60"/>
    </row>
    <row r="26" spans="1:7" ht="12.75">
      <c r="A26" s="185">
        <v>521.97</v>
      </c>
      <c r="B26" s="122" t="s">
        <v>32</v>
      </c>
      <c r="C26" s="189">
        <f>Ledger!U80</f>
        <v>773.3199999999999</v>
      </c>
      <c r="D26" s="189"/>
      <c r="E26" s="189"/>
      <c r="F26" s="122"/>
      <c r="G26" s="60"/>
    </row>
    <row r="27" spans="1:7" ht="12.75">
      <c r="A27" s="185">
        <v>0</v>
      </c>
      <c r="B27" s="122" t="s">
        <v>82</v>
      </c>
      <c r="C27" s="189">
        <f>Ledger!X80</f>
        <v>0</v>
      </c>
      <c r="D27" s="189"/>
      <c r="E27" s="189"/>
      <c r="F27" s="122"/>
      <c r="G27" s="60"/>
    </row>
    <row r="28" spans="1:7" ht="12.75">
      <c r="A28" s="185">
        <v>0</v>
      </c>
      <c r="B28" s="122" t="s">
        <v>81</v>
      </c>
      <c r="C28" s="189">
        <f>Ledger!W80</f>
        <v>0</v>
      </c>
      <c r="D28" s="189"/>
      <c r="E28" s="189"/>
      <c r="F28" s="122"/>
      <c r="G28" s="60"/>
    </row>
    <row r="29" spans="1:7" ht="13.5" thickBot="1">
      <c r="A29" s="186">
        <f>SUM(A18:A28)</f>
        <v>8007.820000000001</v>
      </c>
      <c r="B29" s="122"/>
      <c r="C29" s="190">
        <f>SUM(C18:C28)</f>
        <v>17254.59</v>
      </c>
      <c r="D29" s="189"/>
      <c r="E29" s="192">
        <f>C29</f>
        <v>17254.59</v>
      </c>
      <c r="F29" s="189">
        <f>E29-Ledger!F80</f>
        <v>0</v>
      </c>
      <c r="G29" s="60"/>
    </row>
    <row r="30" spans="1:7" ht="13.5" thickTop="1">
      <c r="A30" s="185"/>
      <c r="B30" s="122"/>
      <c r="C30" s="189"/>
      <c r="D30" s="189"/>
      <c r="E30" s="189"/>
      <c r="F30" s="122"/>
      <c r="G30" s="60"/>
    </row>
    <row r="31" spans="1:7" ht="12.75">
      <c r="A31" s="185">
        <f>A15-A29</f>
        <v>4521.740000000001</v>
      </c>
      <c r="B31" s="122" t="s">
        <v>50</v>
      </c>
      <c r="C31" s="189"/>
      <c r="D31" s="189"/>
      <c r="E31" s="189">
        <f>E15-E29</f>
        <v>3751.0099999999984</v>
      </c>
      <c r="F31" s="189">
        <f>E31-Ledger!D86</f>
        <v>3.637978807091713E-12</v>
      </c>
      <c r="G31" s="60"/>
    </row>
    <row r="32" spans="1:7" ht="12.75">
      <c r="A32" s="185"/>
      <c r="B32" s="122"/>
      <c r="C32" s="189"/>
      <c r="D32" s="189"/>
      <c r="E32" s="189"/>
      <c r="F32" s="122"/>
      <c r="G32" s="60"/>
    </row>
    <row r="33" spans="1:7" ht="12.75">
      <c r="A33" s="185">
        <v>11200.41</v>
      </c>
      <c r="B33" s="122" t="s">
        <v>10</v>
      </c>
      <c r="C33" s="189"/>
      <c r="D33" s="189"/>
      <c r="E33" s="189">
        <f>A35</f>
        <v>15722.150000000001</v>
      </c>
      <c r="F33" s="122"/>
      <c r="G33" s="60"/>
    </row>
    <row r="34" spans="1:7" ht="12.75">
      <c r="A34" s="185"/>
      <c r="B34" s="122"/>
      <c r="C34" s="189"/>
      <c r="D34" s="189"/>
      <c r="E34" s="189"/>
      <c r="F34" s="122"/>
      <c r="G34" s="60"/>
    </row>
    <row r="35" spans="1:7" ht="13.5" thickBot="1">
      <c r="A35" s="186">
        <f>A31+A33</f>
        <v>15722.150000000001</v>
      </c>
      <c r="B35" s="122" t="s">
        <v>51</v>
      </c>
      <c r="C35" s="189"/>
      <c r="D35" s="189"/>
      <c r="E35" s="190">
        <f>E31+E33</f>
        <v>19473.16</v>
      </c>
      <c r="F35" s="122"/>
      <c r="G35" s="60"/>
    </row>
    <row r="36" spans="1:7" ht="13.5" thickTop="1">
      <c r="A36" s="185"/>
      <c r="B36" s="122"/>
      <c r="C36" s="189"/>
      <c r="D36" s="189"/>
      <c r="E36" s="189"/>
      <c r="F36" s="122"/>
      <c r="G36" s="60"/>
    </row>
    <row r="37" spans="1:7" ht="12.75">
      <c r="A37" s="185"/>
      <c r="B37" s="122" t="s">
        <v>52</v>
      </c>
      <c r="C37" s="189"/>
      <c r="D37" s="189"/>
      <c r="E37" s="189"/>
      <c r="F37" s="122"/>
      <c r="G37" s="60"/>
    </row>
    <row r="38" spans="1:7" ht="12.75">
      <c r="A38" s="185">
        <f>Ledger!D89</f>
        <v>15201.27</v>
      </c>
      <c r="B38" s="122" t="s">
        <v>53</v>
      </c>
      <c r="C38" s="189">
        <f>Ledger!D95</f>
        <v>20114.94</v>
      </c>
      <c r="D38" s="189"/>
      <c r="E38" s="189"/>
      <c r="F38" s="122"/>
      <c r="G38" s="60"/>
    </row>
    <row r="39" spans="1:7" ht="12.75">
      <c r="A39" s="185">
        <v>519.05</v>
      </c>
      <c r="B39" s="122" t="s">
        <v>54</v>
      </c>
      <c r="C39" s="189">
        <f>Ledger!D96</f>
        <v>521.03</v>
      </c>
      <c r="D39" s="189"/>
      <c r="E39" s="189"/>
      <c r="F39" s="122"/>
      <c r="G39" s="60"/>
    </row>
    <row r="40" spans="1:7" ht="12.75">
      <c r="A40" s="185">
        <v>0</v>
      </c>
      <c r="B40" s="122" t="s">
        <v>55</v>
      </c>
      <c r="C40" s="189">
        <v>0</v>
      </c>
      <c r="D40" s="189"/>
      <c r="E40" s="189"/>
      <c r="F40" s="122"/>
      <c r="G40" s="60"/>
    </row>
    <row r="41" spans="1:7" ht="12.75">
      <c r="A41" s="185"/>
      <c r="B41" s="122" t="s">
        <v>128</v>
      </c>
      <c r="C41" s="189">
        <f>-1*Ledger!D102</f>
        <v>0</v>
      </c>
      <c r="D41" s="189"/>
      <c r="E41" s="189"/>
      <c r="F41" s="122"/>
      <c r="G41" s="60"/>
    </row>
    <row r="42" spans="1:7" ht="13.5" thickBot="1">
      <c r="A42" s="186">
        <f>SUM(A38:A40)</f>
        <v>15720.32</v>
      </c>
      <c r="B42" s="122"/>
      <c r="C42" s="190">
        <f>SUM(C38:C41)</f>
        <v>20635.969999999998</v>
      </c>
      <c r="D42" s="189"/>
      <c r="E42" s="190">
        <f>C42</f>
        <v>20635.969999999998</v>
      </c>
      <c r="F42" s="189">
        <f>E42-E35</f>
        <v>1162.8099999999977</v>
      </c>
      <c r="G42" s="60"/>
    </row>
    <row r="43" spans="1:7" ht="13.5" thickTop="1">
      <c r="A43" s="60"/>
      <c r="B43" s="60"/>
      <c r="C43" s="60"/>
      <c r="D43" s="60"/>
      <c r="E43" s="60"/>
      <c r="F43" s="185"/>
      <c r="G43" s="60"/>
    </row>
    <row r="44" spans="1:7" ht="12.75">
      <c r="A44" s="185">
        <f>A42-A35</f>
        <v>-1.8300000000017462</v>
      </c>
      <c r="B44" s="60" t="s">
        <v>91</v>
      </c>
      <c r="C44" s="60"/>
      <c r="D44" s="60"/>
      <c r="E44" s="60"/>
      <c r="F44" s="60"/>
      <c r="G44" s="60"/>
    </row>
    <row r="45" spans="1:7" ht="12.75">
      <c r="A45" s="60"/>
      <c r="B45" s="60"/>
      <c r="C45" s="60"/>
      <c r="D45" s="60"/>
      <c r="E45" s="60"/>
      <c r="F45" s="60"/>
      <c r="G45" s="60"/>
    </row>
    <row r="46" spans="1:7" ht="12.75">
      <c r="A46" s="60"/>
      <c r="B46" s="60"/>
      <c r="C46" s="60"/>
      <c r="D46" s="60"/>
      <c r="E46" s="60"/>
      <c r="F46" s="60"/>
      <c r="G46" s="60"/>
    </row>
    <row r="47" spans="1:7" ht="12.75">
      <c r="A47" s="60" t="s">
        <v>56</v>
      </c>
      <c r="B47" s="60"/>
      <c r="C47" s="60" t="s">
        <v>57</v>
      </c>
      <c r="D47" s="60"/>
      <c r="E47" s="60"/>
      <c r="F47" s="60"/>
      <c r="G47" s="60"/>
    </row>
  </sheetData>
  <sheetProtection password="C90D" sheet="1" objects="1" scenarios="1"/>
  <mergeCells count="2">
    <mergeCell ref="A1:E1"/>
    <mergeCell ref="A3:E3"/>
  </mergeCells>
  <printOptions/>
  <pageMargins left="0.7500000000000001" right="0.7500000000000001" top="1" bottom="1" header="0.5" footer="0.5"/>
  <pageSetup fitToHeight="0" fitToWidth="1" horizontalDpi="300" verticalDpi="300" orientation="portrait" paperSize="9" scale="94"/>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33" sqref="C33"/>
    </sheetView>
  </sheetViews>
  <sheetFormatPr defaultColWidth="8.8515625" defaultRowHeight="12.75"/>
  <cols>
    <col min="1" max="1" width="11.00390625" style="0" customWidth="1"/>
    <col min="2" max="2" width="41.28125" style="0" bestFit="1" customWidth="1"/>
    <col min="3" max="3" width="11.00390625" style="0" customWidth="1"/>
    <col min="4" max="4" width="2.421875" style="0" customWidth="1"/>
    <col min="5" max="5" width="9.421875" style="0" bestFit="1" customWidth="1"/>
    <col min="6" max="6" width="52.28125" style="0" customWidth="1"/>
  </cols>
  <sheetData>
    <row r="1" spans="1:4" ht="12.75">
      <c r="A1" s="213" t="s">
        <v>38</v>
      </c>
      <c r="B1" s="213"/>
      <c r="C1" s="213"/>
      <c r="D1" s="213"/>
    </row>
    <row r="2" spans="1:4" ht="12.75">
      <c r="A2" s="2"/>
      <c r="B2" s="3"/>
      <c r="C2" s="2"/>
      <c r="D2" s="2"/>
    </row>
    <row r="3" spans="1:4" ht="12.75">
      <c r="A3" s="213" t="s">
        <v>76</v>
      </c>
      <c r="B3" s="213"/>
      <c r="C3" s="213"/>
      <c r="D3" s="213"/>
    </row>
    <row r="4" spans="1:6" ht="12.75">
      <c r="A4" s="4"/>
      <c r="B4" s="1"/>
      <c r="C4" s="4"/>
      <c r="D4" s="4"/>
      <c r="E4" t="s">
        <v>70</v>
      </c>
      <c r="F4" t="s">
        <v>71</v>
      </c>
    </row>
    <row r="5" spans="1:4" ht="12.75">
      <c r="A5" s="5" t="s">
        <v>77</v>
      </c>
      <c r="B5" s="5"/>
      <c r="C5" s="5" t="s">
        <v>136</v>
      </c>
      <c r="D5" s="5"/>
    </row>
    <row r="6" spans="1:4" ht="12.75">
      <c r="A6" s="4"/>
      <c r="B6" s="1"/>
      <c r="C6" s="4"/>
      <c r="D6" s="4"/>
    </row>
    <row r="7" spans="1:4" ht="12.75">
      <c r="A7" s="4"/>
      <c r="B7" s="1" t="s">
        <v>39</v>
      </c>
      <c r="C7" s="4"/>
      <c r="D7" s="4"/>
    </row>
    <row r="8" spans="1:6" ht="12.75">
      <c r="A8" s="6">
        <f>Statement!A8</f>
        <v>11000</v>
      </c>
      <c r="B8" t="s">
        <v>13</v>
      </c>
      <c r="C8" s="6">
        <f>Ledger!G80</f>
        <v>11000</v>
      </c>
      <c r="D8" s="6"/>
      <c r="E8" s="10">
        <f>C8-A8</f>
        <v>0</v>
      </c>
      <c r="F8" t="s">
        <v>129</v>
      </c>
    </row>
    <row r="9" spans="1:5" ht="12.75">
      <c r="A9" s="6">
        <f>Statement!A9</f>
        <v>74.02</v>
      </c>
      <c r="B9" t="s">
        <v>40</v>
      </c>
      <c r="C9" s="9">
        <f>Ledger!K80</f>
        <v>1265</v>
      </c>
      <c r="D9" s="6"/>
      <c r="E9" s="10">
        <f aca="true" t="shared" si="0" ref="E9:E15">C9-A9</f>
        <v>1190.98</v>
      </c>
    </row>
    <row r="10" spans="1:5" ht="12.75">
      <c r="A10" s="6">
        <f>Statement!A10</f>
        <v>143.75</v>
      </c>
      <c r="B10" t="s">
        <v>25</v>
      </c>
      <c r="C10" s="6">
        <f>Ledger!H80</f>
        <v>143.75</v>
      </c>
      <c r="D10" s="6"/>
      <c r="E10" s="10">
        <f t="shared" si="0"/>
        <v>0</v>
      </c>
    </row>
    <row r="11" spans="1:5" ht="12.75">
      <c r="A11" s="6">
        <f>Statement!A11</f>
        <v>1.83</v>
      </c>
      <c r="B11" t="s">
        <v>22</v>
      </c>
      <c r="C11" s="6">
        <f>Ledger!I80</f>
        <v>0.04</v>
      </c>
      <c r="D11" s="6"/>
      <c r="E11" s="10">
        <f t="shared" si="0"/>
        <v>-1.79</v>
      </c>
    </row>
    <row r="12" spans="1:6" ht="12.75">
      <c r="A12" s="6">
        <f>Statement!A12</f>
        <v>1309.96</v>
      </c>
      <c r="B12" t="s">
        <v>41</v>
      </c>
      <c r="C12" s="6">
        <f>Ledger!M80</f>
        <v>1742.89</v>
      </c>
      <c r="D12" s="6"/>
      <c r="E12" s="10">
        <f t="shared" si="0"/>
        <v>432.93000000000006</v>
      </c>
      <c r="F12" t="s">
        <v>130</v>
      </c>
    </row>
    <row r="13" spans="1:5" ht="12.75">
      <c r="A13" s="6">
        <f>Statement!A13</f>
        <v>0</v>
      </c>
      <c r="B13" t="s">
        <v>59</v>
      </c>
      <c r="C13" s="6">
        <f>Ledger!J80</f>
        <v>0</v>
      </c>
      <c r="D13" s="6"/>
      <c r="E13" s="10">
        <f t="shared" si="0"/>
        <v>0</v>
      </c>
    </row>
    <row r="14" spans="1:5" ht="12.75">
      <c r="A14" s="6">
        <f>Statement!A14</f>
        <v>0</v>
      </c>
      <c r="B14" t="s">
        <v>64</v>
      </c>
      <c r="C14" s="6">
        <f>Ledger!L80</f>
        <v>6853.92</v>
      </c>
      <c r="D14" s="6"/>
      <c r="E14" s="10">
        <f t="shared" si="0"/>
        <v>6853.92</v>
      </c>
    </row>
    <row r="15" spans="1:5" ht="13.5" thickBot="1">
      <c r="A15" s="7">
        <f>SUM(A8:A14)</f>
        <v>12529.560000000001</v>
      </c>
      <c r="C15" s="7">
        <f>SUM(C8:C14)</f>
        <v>21005.6</v>
      </c>
      <c r="D15" s="8"/>
      <c r="E15" s="11">
        <f t="shared" si="0"/>
        <v>8476.039999999997</v>
      </c>
    </row>
    <row r="16" spans="1:4" ht="13.5" thickTop="1">
      <c r="A16" s="6"/>
      <c r="C16" s="6"/>
      <c r="D16" s="6"/>
    </row>
    <row r="17" spans="1:4" ht="12.75">
      <c r="A17" s="6"/>
      <c r="B17" s="1" t="s">
        <v>42</v>
      </c>
      <c r="C17" s="6"/>
      <c r="D17" s="6"/>
    </row>
    <row r="18" spans="1:6" ht="12.75">
      <c r="A18" s="6">
        <f>Statement!A18</f>
        <v>2791.0399999999995</v>
      </c>
      <c r="B18" t="s">
        <v>43</v>
      </c>
      <c r="C18" s="6">
        <f>Ledger!O80</f>
        <v>2792.0399999999995</v>
      </c>
      <c r="D18" s="6"/>
      <c r="E18" s="10">
        <f aca="true" t="shared" si="1" ref="E18:E31">C18-A18</f>
        <v>1</v>
      </c>
      <c r="F18" t="s">
        <v>131</v>
      </c>
    </row>
    <row r="19" spans="1:5" ht="12.75">
      <c r="A19" s="6">
        <f>Statement!A19</f>
        <v>1018.2</v>
      </c>
      <c r="B19" t="s">
        <v>44</v>
      </c>
      <c r="C19" s="6">
        <f>(Ledger!P80)</f>
        <v>421.18</v>
      </c>
      <c r="D19" s="6"/>
      <c r="E19" s="10">
        <f t="shared" si="1"/>
        <v>-597.02</v>
      </c>
    </row>
    <row r="20" spans="1:5" ht="12.75">
      <c r="A20" s="6">
        <f>Statement!A20</f>
        <v>337.52</v>
      </c>
      <c r="B20" t="s">
        <v>45</v>
      </c>
      <c r="C20" s="6">
        <f>Ledger!Q80</f>
        <v>345.23</v>
      </c>
      <c r="D20" s="6"/>
      <c r="E20" s="10">
        <f t="shared" si="1"/>
        <v>7.710000000000036</v>
      </c>
    </row>
    <row r="21" spans="1:5" ht="12.75">
      <c r="A21" s="6">
        <f>Statement!A21</f>
        <v>100</v>
      </c>
      <c r="B21" t="s">
        <v>46</v>
      </c>
      <c r="C21" s="6">
        <f>Ledger!R80</f>
        <v>145</v>
      </c>
      <c r="D21" s="6"/>
      <c r="E21" s="10">
        <f t="shared" si="1"/>
        <v>45</v>
      </c>
    </row>
    <row r="22" spans="1:6" ht="12.75">
      <c r="A22" s="6">
        <f>Statement!A22</f>
        <v>1157.7</v>
      </c>
      <c r="B22" t="s">
        <v>47</v>
      </c>
      <c r="C22" s="6">
        <f>Ledger!T80</f>
        <v>322</v>
      </c>
      <c r="D22" s="6"/>
      <c r="E22" s="10">
        <f t="shared" si="1"/>
        <v>-835.7</v>
      </c>
      <c r="F22" t="s">
        <v>132</v>
      </c>
    </row>
    <row r="23" spans="1:5" ht="12.75">
      <c r="A23" s="6">
        <f>Statement!A23</f>
        <v>0</v>
      </c>
      <c r="B23" t="s">
        <v>48</v>
      </c>
      <c r="C23" s="9">
        <f>Ledger!V80</f>
        <v>7412.89</v>
      </c>
      <c r="D23" s="6"/>
      <c r="E23" s="10">
        <f t="shared" si="1"/>
        <v>7412.89</v>
      </c>
    </row>
    <row r="24" spans="1:5" ht="12.75">
      <c r="A24" s="6">
        <f>Statement!A24</f>
        <v>1599.37</v>
      </c>
      <c r="B24" t="s">
        <v>49</v>
      </c>
      <c r="C24" s="6">
        <f>Ledger!S80</f>
        <v>3288.75</v>
      </c>
      <c r="D24" s="6"/>
      <c r="E24" s="10">
        <f t="shared" si="1"/>
        <v>1689.38</v>
      </c>
    </row>
    <row r="25" spans="1:5" ht="12.75">
      <c r="A25" s="6">
        <f>Statement!A25</f>
        <v>482.02000000000004</v>
      </c>
      <c r="B25" t="s">
        <v>41</v>
      </c>
      <c r="C25" s="6">
        <f>Ledger!N80</f>
        <v>1754.18</v>
      </c>
      <c r="D25" s="6"/>
      <c r="E25" s="10">
        <f t="shared" si="1"/>
        <v>1272.16</v>
      </c>
    </row>
    <row r="26" spans="1:5" ht="12.75">
      <c r="A26" s="6">
        <f>Statement!A28</f>
        <v>0</v>
      </c>
      <c r="B26" t="s">
        <v>81</v>
      </c>
      <c r="C26" s="6">
        <f>Ledger!X80</f>
        <v>0</v>
      </c>
      <c r="D26" s="6"/>
      <c r="E26" s="10">
        <f t="shared" si="1"/>
        <v>0</v>
      </c>
    </row>
    <row r="27" spans="1:5" ht="12.75">
      <c r="A27" s="6">
        <f>Statement!A26</f>
        <v>521.97</v>
      </c>
      <c r="B27" t="s">
        <v>32</v>
      </c>
      <c r="C27" s="6">
        <f>Ledger!U80</f>
        <v>773.3199999999999</v>
      </c>
      <c r="D27" s="6"/>
      <c r="E27" s="10">
        <f t="shared" si="1"/>
        <v>251.3499999999999</v>
      </c>
    </row>
    <row r="28" spans="1:5" ht="12.75">
      <c r="A28" s="6">
        <f>Statement!A27</f>
        <v>0</v>
      </c>
      <c r="B28" t="s">
        <v>82</v>
      </c>
      <c r="C28" s="9">
        <f>Ledger!X80</f>
        <v>0</v>
      </c>
      <c r="D28" s="6"/>
      <c r="E28" s="10">
        <f t="shared" si="1"/>
        <v>0</v>
      </c>
    </row>
    <row r="29" spans="1:5" ht="13.5" thickBot="1">
      <c r="A29" s="7">
        <f>SUM(A18:A28)</f>
        <v>8007.820000000001</v>
      </c>
      <c r="C29" s="7">
        <f>SUM(C18:C28)</f>
        <v>17254.59</v>
      </c>
      <c r="D29" s="6"/>
      <c r="E29" s="11">
        <f t="shared" si="1"/>
        <v>9246.77</v>
      </c>
    </row>
    <row r="30" spans="1:5" ht="14.25" thickBot="1" thickTop="1">
      <c r="A30" s="6"/>
      <c r="C30" s="6"/>
      <c r="D30" s="6"/>
      <c r="E30" s="11"/>
    </row>
    <row r="31" spans="1:6" ht="14.25" thickBot="1" thickTop="1">
      <c r="A31" s="6">
        <f>A15-A29</f>
        <v>4521.740000000001</v>
      </c>
      <c r="B31" t="s">
        <v>50</v>
      </c>
      <c r="C31" s="6">
        <f>C15-C29</f>
        <v>3751.0099999999984</v>
      </c>
      <c r="D31" s="6"/>
      <c r="E31" s="11">
        <f t="shared" si="1"/>
        <v>-770.7300000000023</v>
      </c>
      <c r="F31" t="s">
        <v>133</v>
      </c>
    </row>
    <row r="32" spans="1:4" ht="13.5" thickTop="1">
      <c r="A32" s="6"/>
      <c r="B32" t="s">
        <v>134</v>
      </c>
      <c r="C32" s="6"/>
      <c r="D32" s="6"/>
    </row>
    <row r="33" spans="1:4" ht="12.75">
      <c r="A33" s="6">
        <f>Statement!A33</f>
        <v>11200.41</v>
      </c>
      <c r="B33" t="s">
        <v>10</v>
      </c>
      <c r="C33" s="6">
        <f>Ledger!D92</f>
        <v>15722.27</v>
      </c>
      <c r="D33" s="6"/>
    </row>
    <row r="34" spans="1:6" ht="12.75">
      <c r="A34" s="6"/>
      <c r="C34" s="6"/>
      <c r="D34" s="6"/>
      <c r="F34" s="12"/>
    </row>
    <row r="35" spans="1:4" ht="13.5" thickBot="1">
      <c r="A35" s="7">
        <f>SUM(A31:A34)</f>
        <v>15722.150000000001</v>
      </c>
      <c r="B35" t="s">
        <v>51</v>
      </c>
      <c r="C35" s="7">
        <f>C31+C33</f>
        <v>19473.28</v>
      </c>
      <c r="D35" s="6"/>
    </row>
    <row r="36" spans="1:4" ht="13.5" thickTop="1">
      <c r="A36" s="6"/>
      <c r="C36" s="6"/>
      <c r="D36" s="6"/>
    </row>
    <row r="37" spans="1:4" ht="12.75">
      <c r="A37" s="6"/>
      <c r="B37" t="s">
        <v>52</v>
      </c>
      <c r="C37" s="6"/>
      <c r="D37" s="6"/>
    </row>
    <row r="38" spans="1:5" ht="12.75">
      <c r="A38" s="6">
        <f>Statement!A38</f>
        <v>15201.27</v>
      </c>
      <c r="B38" t="s">
        <v>53</v>
      </c>
      <c r="C38" s="6">
        <f>Ledger!D95</f>
        <v>20114.94</v>
      </c>
      <c r="D38" s="6"/>
      <c r="E38" s="10">
        <f>C38-A38</f>
        <v>4913.669999999998</v>
      </c>
    </row>
    <row r="39" spans="1:5" ht="12.75">
      <c r="A39" s="6">
        <f>Statement!A39</f>
        <v>519.05</v>
      </c>
      <c r="B39" t="s">
        <v>54</v>
      </c>
      <c r="C39" s="6">
        <f>Ledger!D96</f>
        <v>521.03</v>
      </c>
      <c r="D39" s="6"/>
      <c r="E39" s="10">
        <f>C39-A39</f>
        <v>1.9800000000000182</v>
      </c>
    </row>
    <row r="40" spans="1:5" ht="12.75">
      <c r="A40" s="6">
        <f>Statement!A40</f>
        <v>0</v>
      </c>
      <c r="B40" t="s">
        <v>55</v>
      </c>
      <c r="C40" s="6">
        <v>0</v>
      </c>
      <c r="D40" s="6"/>
      <c r="E40" s="10">
        <f>C40-A40</f>
        <v>0</v>
      </c>
    </row>
    <row r="41" spans="1:5" ht="12.75">
      <c r="A41" s="6"/>
      <c r="B41" s="199" t="s">
        <v>86</v>
      </c>
      <c r="C41" s="6">
        <f>-1*Ledger!D102</f>
        <v>0</v>
      </c>
      <c r="D41" s="6"/>
      <c r="E41" s="10"/>
    </row>
    <row r="42" spans="1:5" ht="13.5" thickBot="1">
      <c r="A42" s="7">
        <f>SUM(A38:A41)</f>
        <v>15720.32</v>
      </c>
      <c r="C42" s="7">
        <f>SUM(C38:C41)</f>
        <v>20635.969999999998</v>
      </c>
      <c r="D42" s="6"/>
      <c r="E42" s="11">
        <f>C42-A42</f>
        <v>4915.649999999998</v>
      </c>
    </row>
    <row r="43" ht="13.5" thickTop="1"/>
  </sheetData>
  <sheetProtection password="C90D" sheet="1" objects="1" scenarios="1"/>
  <mergeCells count="2">
    <mergeCell ref="A1:D1"/>
    <mergeCell ref="A3:D3"/>
  </mergeCells>
  <printOptions/>
  <pageMargins left="0.7500000000000001" right="0.7500000000000001" top="1" bottom="1" header="0.5" footer="0.5"/>
  <pageSetup fitToHeight="1" fitToWidth="1" horizontalDpi="300" verticalDpi="300" orientation="landscape" paperSize="9" scale="82"/>
  <legacyDrawing r:id="rId2"/>
</worksheet>
</file>

<file path=xl/worksheets/sheet4.xml><?xml version="1.0" encoding="utf-8"?>
<worksheet xmlns="http://schemas.openxmlformats.org/spreadsheetml/2006/main" xmlns:r="http://schemas.openxmlformats.org/officeDocument/2006/relationships">
  <dimension ref="A1:J28"/>
  <sheetViews>
    <sheetView zoomScalePageLayoutView="0" workbookViewId="0" topLeftCell="A3">
      <selection activeCell="H36" sqref="H36"/>
    </sheetView>
  </sheetViews>
  <sheetFormatPr defaultColWidth="11.421875" defaultRowHeight="12.75"/>
  <cols>
    <col min="1" max="1" width="17.00390625" style="0" bestFit="1" customWidth="1"/>
    <col min="2" max="2" width="8.421875" style="0" bestFit="1" customWidth="1"/>
    <col min="3" max="3" width="11.421875" style="0" customWidth="1"/>
    <col min="4" max="4" width="28.8515625" style="0" bestFit="1" customWidth="1"/>
    <col min="5" max="5" width="11.421875" style="0" customWidth="1"/>
    <col min="6" max="6" width="8.421875" style="0" bestFit="1" customWidth="1"/>
  </cols>
  <sheetData>
    <row r="1" spans="1:3" ht="12.75">
      <c r="A1" s="1" t="s">
        <v>92</v>
      </c>
      <c r="B1" s="1"/>
      <c r="C1" s="197"/>
    </row>
    <row r="2" spans="2:3" ht="12.75">
      <c r="B2" s="6"/>
      <c r="C2" s="197"/>
    </row>
    <row r="3" spans="1:10" ht="39" customHeight="1">
      <c r="A3" s="214" t="s">
        <v>93</v>
      </c>
      <c r="B3" s="214"/>
      <c r="C3" s="214"/>
      <c r="D3" s="214"/>
      <c r="E3" s="214"/>
      <c r="F3" s="214"/>
      <c r="G3" s="214"/>
      <c r="H3" s="214"/>
      <c r="I3" s="214"/>
      <c r="J3" s="214"/>
    </row>
    <row r="4" spans="2:3" ht="12.75">
      <c r="B4" s="6"/>
      <c r="C4" s="197"/>
    </row>
    <row r="5" spans="1:9" ht="12.75" customHeight="1">
      <c r="A5" s="214" t="s">
        <v>94</v>
      </c>
      <c r="B5" s="214"/>
      <c r="C5" s="214"/>
      <c r="D5" s="214"/>
      <c r="E5" s="214"/>
      <c r="F5" s="214"/>
      <c r="G5" s="214"/>
      <c r="H5" s="214"/>
      <c r="I5" s="214"/>
    </row>
    <row r="6" spans="2:3" ht="12.75">
      <c r="B6" s="6"/>
      <c r="C6" s="197"/>
    </row>
    <row r="7" spans="1:4" ht="12.75">
      <c r="A7" t="s">
        <v>95</v>
      </c>
      <c r="B7" s="198" t="s">
        <v>96</v>
      </c>
      <c r="C7" s="197"/>
      <c r="D7" t="s">
        <v>97</v>
      </c>
    </row>
    <row r="8" spans="2:3" ht="12.75">
      <c r="B8" s="6"/>
      <c r="C8" s="197"/>
    </row>
    <row r="9" spans="1:3" ht="12.75">
      <c r="A9" t="s">
        <v>98</v>
      </c>
      <c r="B9" s="6">
        <v>62</v>
      </c>
      <c r="C9" s="197"/>
    </row>
    <row r="10" spans="1:3" ht="12.75">
      <c r="A10" t="s">
        <v>99</v>
      </c>
      <c r="B10" s="6">
        <v>927.63</v>
      </c>
      <c r="C10" s="197"/>
    </row>
    <row r="11" spans="1:3" ht="12.75">
      <c r="A11" t="s">
        <v>100</v>
      </c>
      <c r="B11" s="6">
        <v>1071.16</v>
      </c>
      <c r="C11" s="197"/>
    </row>
    <row r="12" spans="1:3" ht="12.75">
      <c r="A12" t="s">
        <v>101</v>
      </c>
      <c r="B12" s="6">
        <v>1215.78</v>
      </c>
      <c r="C12" s="197"/>
    </row>
    <row r="13" spans="1:3" ht="12.75">
      <c r="A13" t="s">
        <v>102</v>
      </c>
      <c r="B13" s="6">
        <v>1321.51</v>
      </c>
      <c r="C13" s="197"/>
    </row>
    <row r="14" spans="1:3" ht="12.75">
      <c r="A14" t="s">
        <v>103</v>
      </c>
      <c r="B14" s="6">
        <v>1338.48</v>
      </c>
      <c r="C14" s="197"/>
    </row>
    <row r="15" spans="1:3" ht="12.75">
      <c r="A15" t="s">
        <v>104</v>
      </c>
      <c r="B15" s="6">
        <v>1375.92</v>
      </c>
      <c r="C15" s="197"/>
    </row>
    <row r="16" spans="1:3" ht="12.75">
      <c r="A16" t="s">
        <v>105</v>
      </c>
      <c r="B16" s="6">
        <v>1496.04</v>
      </c>
      <c r="C16" s="197"/>
    </row>
    <row r="17" spans="1:3" ht="12.75">
      <c r="A17" t="s">
        <v>106</v>
      </c>
      <c r="B17" s="6">
        <v>1589.64</v>
      </c>
      <c r="C17" s="197"/>
    </row>
    <row r="18" spans="1:6" ht="12.75">
      <c r="A18" t="s">
        <v>107</v>
      </c>
      <c r="B18" s="6">
        <v>1681.68</v>
      </c>
      <c r="C18" s="197"/>
      <c r="D18" t="s">
        <v>108</v>
      </c>
      <c r="F18" s="6">
        <v>577.66</v>
      </c>
    </row>
    <row r="19" spans="1:6" ht="12.75">
      <c r="A19" t="s">
        <v>109</v>
      </c>
      <c r="B19" s="6">
        <v>1807.08</v>
      </c>
      <c r="C19" s="197"/>
      <c r="D19" t="s">
        <v>110</v>
      </c>
      <c r="F19" s="6">
        <v>688.5</v>
      </c>
    </row>
    <row r="20" spans="1:6" ht="12.75">
      <c r="A20" t="s">
        <v>111</v>
      </c>
      <c r="B20" s="6">
        <v>1861.38</v>
      </c>
      <c r="C20" s="197"/>
      <c r="D20" t="s">
        <v>112</v>
      </c>
      <c r="F20" s="6">
        <v>778.99</v>
      </c>
    </row>
    <row r="21" spans="1:6" ht="12.75">
      <c r="A21" t="s">
        <v>113</v>
      </c>
      <c r="B21" s="6">
        <v>1861.38</v>
      </c>
      <c r="C21" s="197"/>
      <c r="D21" t="s">
        <v>114</v>
      </c>
      <c r="F21" s="6">
        <v>848.79</v>
      </c>
    </row>
    <row r="22" spans="1:6" ht="12.75">
      <c r="A22" t="s">
        <v>115</v>
      </c>
      <c r="B22" s="6">
        <v>2111.04</v>
      </c>
      <c r="D22" t="s">
        <v>116</v>
      </c>
      <c r="F22" s="6">
        <v>1041.8</v>
      </c>
    </row>
    <row r="23" spans="1:6" ht="12.75">
      <c r="A23" t="s">
        <v>117</v>
      </c>
      <c r="B23" s="6">
        <v>2111.04</v>
      </c>
      <c r="D23" t="s">
        <v>118</v>
      </c>
      <c r="F23" s="6">
        <v>1120.96</v>
      </c>
    </row>
    <row r="24" spans="1:6" ht="12.75">
      <c r="A24" t="s">
        <v>119</v>
      </c>
      <c r="B24" s="6">
        <v>2481.86</v>
      </c>
      <c r="D24" t="s">
        <v>120</v>
      </c>
      <c r="F24" s="6">
        <v>1410.94</v>
      </c>
    </row>
    <row r="25" spans="1:6" ht="12.75">
      <c r="A25" t="s">
        <v>121</v>
      </c>
      <c r="B25" s="6">
        <v>2867.14</v>
      </c>
      <c r="D25" t="s">
        <v>122</v>
      </c>
      <c r="F25" s="6">
        <v>1737.49</v>
      </c>
    </row>
    <row r="26" spans="1:4" ht="12.75">
      <c r="A26" t="s">
        <v>123</v>
      </c>
      <c r="D26" t="s">
        <v>126</v>
      </c>
    </row>
    <row r="27" spans="1:6" ht="12.75">
      <c r="A27" t="s">
        <v>124</v>
      </c>
      <c r="B27" s="6">
        <v>2791.0399999999995</v>
      </c>
      <c r="D27" t="s">
        <v>127</v>
      </c>
      <c r="F27" s="6">
        <v>1900.7</v>
      </c>
    </row>
    <row r="28" spans="1:6" ht="12.75">
      <c r="A28" t="s">
        <v>125</v>
      </c>
      <c r="B28" s="6">
        <v>2791.0399999999995</v>
      </c>
      <c r="D28" t="s">
        <v>137</v>
      </c>
      <c r="F28" s="6">
        <v>2005.36</v>
      </c>
    </row>
  </sheetData>
  <sheetProtection/>
  <mergeCells count="2">
    <mergeCell ref="A3:J3"/>
    <mergeCell ref="A5:I5"/>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hampton</dc:creator>
  <cp:keywords/>
  <dc:description/>
  <cp:lastModifiedBy>jenny</cp:lastModifiedBy>
  <cp:lastPrinted>2018-04-26T08:44:38Z</cp:lastPrinted>
  <dcterms:created xsi:type="dcterms:W3CDTF">2006-05-31T23:24:55Z</dcterms:created>
  <dcterms:modified xsi:type="dcterms:W3CDTF">2018-05-01T09:19:38Z</dcterms:modified>
  <cp:category/>
  <cp:version/>
  <cp:contentType/>
  <cp:contentStatus/>
</cp:coreProperties>
</file>